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05" windowWidth="28695" windowHeight="12540"/>
  </bookViews>
  <sheets>
    <sheet name="Зараде" sheetId="1" r:id="rId1"/>
  </sheets>
  <definedNames>
    <definedName name="_xlnm.Print_Area" localSheetId="0">Зараде!$B$2:$O$70</definedName>
  </definedNames>
  <calcPr calcId="124519"/>
</workbook>
</file>

<file path=xl/calcChain.xml><?xml version="1.0" encoding="utf-8"?>
<calcChain xmlns="http://schemas.openxmlformats.org/spreadsheetml/2006/main">
  <c r="K68" i="1"/>
  <c r="K69" s="1"/>
  <c r="J68"/>
  <c r="J69" s="1"/>
  <c r="G68"/>
  <c r="G69" s="1"/>
  <c r="E68"/>
  <c r="E69" s="1"/>
  <c r="D68"/>
  <c r="D69" s="1"/>
  <c r="L67"/>
  <c r="H67"/>
  <c r="I67" s="1"/>
  <c r="F67"/>
  <c r="L66"/>
  <c r="H66"/>
  <c r="I66" s="1"/>
  <c r="F66"/>
  <c r="L65"/>
  <c r="H65"/>
  <c r="I65" s="1"/>
  <c r="F65"/>
  <c r="L64"/>
  <c r="H64"/>
  <c r="I64" s="1"/>
  <c r="F64"/>
  <c r="L63"/>
  <c r="H63"/>
  <c r="I63" s="1"/>
  <c r="F63"/>
  <c r="L62"/>
  <c r="H62"/>
  <c r="I62" s="1"/>
  <c r="F62"/>
  <c r="L61"/>
  <c r="H61"/>
  <c r="I61" s="1"/>
  <c r="F61"/>
  <c r="L60"/>
  <c r="H60"/>
  <c r="I60" s="1"/>
  <c r="F60"/>
  <c r="L59"/>
  <c r="H59"/>
  <c r="I59" s="1"/>
  <c r="F59"/>
  <c r="L58"/>
  <c r="H58"/>
  <c r="I58" s="1"/>
  <c r="F58"/>
  <c r="L57"/>
  <c r="H57"/>
  <c r="I57" s="1"/>
  <c r="F57"/>
  <c r="L56"/>
  <c r="H56"/>
  <c r="H68" s="1"/>
  <c r="H69" s="1"/>
  <c r="F56"/>
  <c r="F68" s="1"/>
  <c r="F69" s="1"/>
  <c r="K45"/>
  <c r="K46" s="1"/>
  <c r="J45"/>
  <c r="J46" s="1"/>
  <c r="G45"/>
  <c r="G46" s="1"/>
  <c r="E45"/>
  <c r="E46" s="1"/>
  <c r="D45"/>
  <c r="D46" s="1"/>
  <c r="L44"/>
  <c r="H44"/>
  <c r="I44" s="1"/>
  <c r="F44"/>
  <c r="L43"/>
  <c r="H43"/>
  <c r="I43" s="1"/>
  <c r="F43"/>
  <c r="L42"/>
  <c r="H42"/>
  <c r="I42" s="1"/>
  <c r="F42"/>
  <c r="L41"/>
  <c r="H41"/>
  <c r="I41" s="1"/>
  <c r="F41"/>
  <c r="L40"/>
  <c r="H40"/>
  <c r="I40" s="1"/>
  <c r="F40"/>
  <c r="L39"/>
  <c r="H39"/>
  <c r="I39" s="1"/>
  <c r="F39"/>
  <c r="L38"/>
  <c r="H38"/>
  <c r="I38" s="1"/>
  <c r="F38"/>
  <c r="L37"/>
  <c r="H37"/>
  <c r="I37" s="1"/>
  <c r="F37"/>
  <c r="L36"/>
  <c r="H36"/>
  <c r="I36" s="1"/>
  <c r="F36"/>
  <c r="L35"/>
  <c r="H35"/>
  <c r="I35" s="1"/>
  <c r="F35"/>
  <c r="L34"/>
  <c r="H34"/>
  <c r="I34" s="1"/>
  <c r="F34"/>
  <c r="L33"/>
  <c r="L45" s="1"/>
  <c r="L46" s="1"/>
  <c r="H33"/>
  <c r="F33"/>
  <c r="F45" s="1"/>
  <c r="F46" s="1"/>
  <c r="H21"/>
  <c r="H22" s="1"/>
  <c r="G21"/>
  <c r="G22" s="1"/>
  <c r="E21"/>
  <c r="E22" s="1"/>
  <c r="D21"/>
  <c r="D22" s="1"/>
  <c r="I20"/>
  <c r="F20"/>
  <c r="I19"/>
  <c r="F19"/>
  <c r="I18"/>
  <c r="F18"/>
  <c r="I17"/>
  <c r="F17"/>
  <c r="I16"/>
  <c r="F16"/>
  <c r="I15"/>
  <c r="F15"/>
  <c r="I14"/>
  <c r="F14"/>
  <c r="I13"/>
  <c r="F13"/>
  <c r="I12"/>
  <c r="F12"/>
  <c r="I11"/>
  <c r="F11"/>
  <c r="I10"/>
  <c r="F10"/>
  <c r="I9"/>
  <c r="I21" s="1"/>
  <c r="I22" s="1"/>
  <c r="F9"/>
  <c r="F21" s="1"/>
  <c r="F22" s="1"/>
  <c r="L68" l="1"/>
  <c r="L69" s="1"/>
  <c r="H45"/>
  <c r="H46" s="1"/>
  <c r="I33"/>
  <c r="I45" s="1"/>
  <c r="I46" s="1"/>
  <c r="I56"/>
  <c r="I68" s="1"/>
  <c r="I69" s="1"/>
</calcChain>
</file>

<file path=xl/sharedStrings.xml><?xml version="1.0" encoding="utf-8"?>
<sst xmlns="http://schemas.openxmlformats.org/spreadsheetml/2006/main" count="104" uniqueCount="31">
  <si>
    <t>Прилог 9</t>
  </si>
  <si>
    <t>Исплаћена маса за зараде, број запослених и просечна зарада по месецима за 2020. годину*- Бруто 1</t>
  </si>
  <si>
    <t>у динарима</t>
  </si>
  <si>
    <t>Исплата по месецима  2018.</t>
  </si>
  <si>
    <t>УКУПНО</t>
  </si>
  <si>
    <t>СТАРОЗАПОСЛЕНИ**</t>
  </si>
  <si>
    <t>НОВОЗАПОСЛЕНИ</t>
  </si>
  <si>
    <t>ПОСЛОВОДСТВО</t>
  </si>
  <si>
    <t>Број запослених</t>
  </si>
  <si>
    <t xml:space="preserve">Маса зарада </t>
  </si>
  <si>
    <t>Просечна зарада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</si>
  <si>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</si>
  <si>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</si>
  <si>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</si>
  <si>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</si>
  <si>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</si>
  <si>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</si>
  <si>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</si>
  <si>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</si>
  <si>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</si>
  <si>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</si>
  <si>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</si>
  <si>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</si>
  <si>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ПРОСЕК</t>
  </si>
  <si>
    <t xml:space="preserve">* исплата са проценом до краја године </t>
  </si>
  <si>
    <t>** исплата са проценом до краја године старозапослени у 2019. години су они запослени који су били у радном односу у децембру претходне године</t>
  </si>
  <si>
    <t xml:space="preserve">Маса за зараде, број запослених и просечна зарада по месецима за 2021. годину - Бруто 1 </t>
  </si>
  <si>
    <t>План по месецима  2019.</t>
  </si>
  <si>
    <t>СТАРОЗАПОСЛЕНИ*</t>
  </si>
  <si>
    <t>*старозапослени у 2019. години су они запослени који су били у радном односу у предузећу у децембру претходне године</t>
  </si>
  <si>
    <t>Маса за зараде увећана за доприносе на зараде, број запослених и просечна зарада по месецима за 2021. годину - Бруто 2</t>
  </si>
</sst>
</file>

<file path=xl/styles.xml><?xml version="1.0" encoding="utf-8"?>
<styleSheet xmlns="http://schemas.openxmlformats.org/spreadsheetml/2006/main">
  <numFmts count="2">
    <numFmt numFmtId="164" formatCode="_(* #,##0.00_);_(* \(#,##0.00\);_(* &quot;-&quot;??_);_(@_)"/>
    <numFmt numFmtId="165" formatCode="_-* #,##0.00\ _D_i_n_._-;\-* #,##0.00\ _D_i_n_._-;_-* &quot;-&quot;??\ _D_i_n_._-;_-@_-"/>
  </numFmts>
  <fonts count="19">
    <font>
      <sz val="10"/>
      <name val="Arial"/>
    </font>
    <font>
      <sz val="10"/>
      <name val="Times New Roman"/>
      <family val="1"/>
    </font>
    <font>
      <b/>
      <sz val="13"/>
      <name val="Times New Roman"/>
      <family val="1"/>
    </font>
    <font>
      <sz val="10"/>
      <name val="Arial"/>
      <family val="2"/>
    </font>
    <font>
      <b/>
      <i/>
      <sz val="10"/>
      <name val="Times New Roman"/>
      <family val="1"/>
    </font>
    <font>
      <sz val="9"/>
      <name val="Times New Roman"/>
      <family val="1"/>
    </font>
    <font>
      <b/>
      <sz val="11"/>
      <name val="Times New Roman"/>
      <family val="1"/>
    </font>
    <font>
      <sz val="11"/>
      <color indexed="8"/>
      <name val="Times New Roman"/>
      <family val="1"/>
    </font>
    <font>
      <sz val="11"/>
      <name val="Times New Roman"/>
      <family val="1"/>
    </font>
    <font>
      <b/>
      <sz val="9"/>
      <name val="Times New Roman"/>
      <family val="1"/>
    </font>
    <font>
      <sz val="12"/>
      <name val="Times New Roman"/>
      <family val="1"/>
    </font>
    <font>
      <sz val="12"/>
      <color indexed="8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i/>
      <sz val="11"/>
      <color indexed="8"/>
      <name val="Arial"/>
      <family val="2"/>
    </font>
    <font>
      <sz val="8"/>
      <color indexed="8"/>
      <name val="Times New Roman"/>
      <family val="1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64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0" fontId="17" fillId="0" borderId="0"/>
    <xf numFmtId="0" fontId="16" fillId="0" borderId="0"/>
    <xf numFmtId="0" fontId="18" fillId="0" borderId="0"/>
  </cellStyleXfs>
  <cellXfs count="99">
    <xf numFmtId="0" fontId="0" fillId="0" borderId="0" xfId="0"/>
    <xf numFmtId="0" fontId="1" fillId="0" borderId="0" xfId="0" applyFont="1" applyAlignment="1">
      <alignment horizontal="right"/>
    </xf>
    <xf numFmtId="0" fontId="3" fillId="0" borderId="0" xfId="0" applyFont="1"/>
    <xf numFmtId="0" fontId="4" fillId="0" borderId="0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3" fontId="10" fillId="0" borderId="14" xfId="0" applyNumberFormat="1" applyFont="1" applyBorder="1" applyAlignment="1">
      <alignment horizontal="center" vertical="center"/>
    </xf>
    <xf numFmtId="3" fontId="10" fillId="0" borderId="15" xfId="0" applyNumberFormat="1" applyFont="1" applyBorder="1" applyAlignment="1">
      <alignment horizontal="center" vertical="center"/>
    </xf>
    <xf numFmtId="3" fontId="10" fillId="0" borderId="16" xfId="0" applyNumberFormat="1" applyFont="1" applyBorder="1" applyAlignment="1">
      <alignment horizontal="center" vertical="center"/>
    </xf>
    <xf numFmtId="3" fontId="11" fillId="0" borderId="16" xfId="0" applyNumberFormat="1" applyFont="1" applyBorder="1" applyAlignment="1">
      <alignment horizontal="center" vertical="center"/>
    </xf>
    <xf numFmtId="3" fontId="7" fillId="0" borderId="17" xfId="0" applyNumberFormat="1" applyFont="1" applyBorder="1" applyAlignment="1">
      <alignment horizontal="center" vertical="center"/>
    </xf>
    <xf numFmtId="3" fontId="7" fillId="0" borderId="15" xfId="0" applyNumberFormat="1" applyFont="1" applyBorder="1" applyAlignment="1">
      <alignment horizontal="center" vertical="center"/>
    </xf>
    <xf numFmtId="3" fontId="7" fillId="0" borderId="16" xfId="0" applyNumberFormat="1" applyFont="1" applyBorder="1" applyAlignment="1">
      <alignment horizontal="center" vertical="center"/>
    </xf>
    <xf numFmtId="3" fontId="5" fillId="0" borderId="17" xfId="0" applyNumberFormat="1" applyFont="1" applyBorder="1" applyAlignment="1">
      <alignment horizontal="center" vertical="center"/>
    </xf>
    <xf numFmtId="3" fontId="5" fillId="0" borderId="15" xfId="0" applyNumberFormat="1" applyFont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3" fontId="10" fillId="0" borderId="18" xfId="0" applyNumberFormat="1" applyFont="1" applyBorder="1" applyAlignment="1">
      <alignment horizontal="center" vertical="center"/>
    </xf>
    <xf numFmtId="3" fontId="10" fillId="0" borderId="19" xfId="0" applyNumberFormat="1" applyFont="1" applyBorder="1" applyAlignment="1">
      <alignment horizontal="center" vertical="center"/>
    </xf>
    <xf numFmtId="3" fontId="7" fillId="0" borderId="20" xfId="0" applyNumberFormat="1" applyFont="1" applyBorder="1" applyAlignment="1">
      <alignment horizontal="center" vertical="center"/>
    </xf>
    <xf numFmtId="3" fontId="7" fillId="0" borderId="19" xfId="0" applyNumberFormat="1" applyFont="1" applyBorder="1" applyAlignment="1">
      <alignment horizontal="center" vertical="center"/>
    </xf>
    <xf numFmtId="3" fontId="7" fillId="0" borderId="21" xfId="0" applyNumberFormat="1" applyFont="1" applyBorder="1" applyAlignment="1">
      <alignment horizontal="center" vertical="center"/>
    </xf>
    <xf numFmtId="3" fontId="5" fillId="0" borderId="20" xfId="0" applyNumberFormat="1" applyFont="1" applyBorder="1" applyAlignment="1">
      <alignment horizontal="center" vertical="center"/>
    </xf>
    <xf numFmtId="3" fontId="5" fillId="0" borderId="19" xfId="0" applyNumberFormat="1" applyFont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3" fontId="11" fillId="3" borderId="20" xfId="0" applyNumberFormat="1" applyFont="1" applyFill="1" applyBorder="1" applyAlignment="1">
      <alignment horizontal="center" vertical="center"/>
    </xf>
    <xf numFmtId="3" fontId="11" fillId="3" borderId="19" xfId="0" applyNumberFormat="1" applyFont="1" applyFill="1" applyBorder="1" applyAlignment="1">
      <alignment horizontal="center" vertical="center"/>
    </xf>
    <xf numFmtId="3" fontId="11" fillId="3" borderId="21" xfId="0" applyNumberFormat="1" applyFont="1" applyFill="1" applyBorder="1" applyAlignment="1">
      <alignment horizontal="center" vertical="center"/>
    </xf>
    <xf numFmtId="3" fontId="7" fillId="3" borderId="20" xfId="0" applyNumberFormat="1" applyFont="1" applyFill="1" applyBorder="1" applyAlignment="1">
      <alignment horizontal="center" vertical="center"/>
    </xf>
    <xf numFmtId="3" fontId="7" fillId="3" borderId="19" xfId="0" applyNumberFormat="1" applyFont="1" applyFill="1" applyBorder="1" applyAlignment="1">
      <alignment horizontal="center" vertical="center"/>
    </xf>
    <xf numFmtId="3" fontId="7" fillId="3" borderId="21" xfId="0" applyNumberFormat="1" applyFont="1" applyFill="1" applyBorder="1" applyAlignment="1">
      <alignment horizontal="center" vertical="center"/>
    </xf>
    <xf numFmtId="3" fontId="13" fillId="3" borderId="20" xfId="0" applyNumberFormat="1" applyFont="1" applyFill="1" applyBorder="1" applyAlignment="1">
      <alignment horizontal="center" vertical="center"/>
    </xf>
    <xf numFmtId="3" fontId="13" fillId="3" borderId="19" xfId="0" applyNumberFormat="1" applyFont="1" applyFill="1" applyBorder="1" applyAlignment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3" fontId="10" fillId="0" borderId="22" xfId="0" applyNumberFormat="1" applyFont="1" applyBorder="1" applyAlignment="1">
      <alignment horizontal="center" vertical="center"/>
    </xf>
    <xf numFmtId="3" fontId="10" fillId="0" borderId="23" xfId="0" applyNumberFormat="1" applyFont="1" applyBorder="1" applyAlignment="1">
      <alignment horizontal="center" vertical="center"/>
    </xf>
    <xf numFmtId="3" fontId="10" fillId="0" borderId="24" xfId="0" applyNumberFormat="1" applyFont="1" applyBorder="1" applyAlignment="1">
      <alignment horizontal="center" vertical="center"/>
    </xf>
    <xf numFmtId="3" fontId="11" fillId="0" borderId="25" xfId="0" applyNumberFormat="1" applyFont="1" applyBorder="1" applyAlignment="1">
      <alignment horizontal="center" vertical="center"/>
    </xf>
    <xf numFmtId="3" fontId="11" fillId="0" borderId="23" xfId="0" applyNumberFormat="1" applyFont="1" applyBorder="1" applyAlignment="1">
      <alignment horizontal="center" vertical="center"/>
    </xf>
    <xf numFmtId="3" fontId="11" fillId="0" borderId="24" xfId="0" applyNumberFormat="1" applyFont="1" applyBorder="1" applyAlignment="1">
      <alignment horizontal="center" vertical="center"/>
    </xf>
    <xf numFmtId="3" fontId="7" fillId="0" borderId="25" xfId="0" applyNumberFormat="1" applyFont="1" applyBorder="1" applyAlignment="1">
      <alignment horizontal="center" vertical="center"/>
    </xf>
    <xf numFmtId="3" fontId="7" fillId="0" borderId="23" xfId="0" applyNumberFormat="1" applyFont="1" applyBorder="1" applyAlignment="1">
      <alignment horizontal="center" vertical="center"/>
    </xf>
    <xf numFmtId="3" fontId="7" fillId="0" borderId="24" xfId="0" applyNumberFormat="1" applyFont="1" applyBorder="1" applyAlignment="1">
      <alignment horizontal="center" vertical="center"/>
    </xf>
    <xf numFmtId="3" fontId="13" fillId="0" borderId="25" xfId="0" applyNumberFormat="1" applyFont="1" applyBorder="1" applyAlignment="1">
      <alignment horizontal="center" vertical="center"/>
    </xf>
    <xf numFmtId="3" fontId="13" fillId="0" borderId="23" xfId="0" applyNumberFormat="1" applyFont="1" applyBorder="1" applyAlignment="1">
      <alignment horizontal="center" vertical="center"/>
    </xf>
    <xf numFmtId="0" fontId="1" fillId="0" borderId="0" xfId="0" applyFont="1"/>
    <xf numFmtId="0" fontId="13" fillId="0" borderId="0" xfId="0" applyFont="1"/>
    <xf numFmtId="0" fontId="1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/>
    <xf numFmtId="0" fontId="7" fillId="0" borderId="0" xfId="0" applyFont="1"/>
    <xf numFmtId="0" fontId="14" fillId="0" borderId="0" xfId="0" applyFont="1" applyBorder="1" applyAlignment="1">
      <alignment wrapText="1"/>
    </xf>
    <xf numFmtId="0" fontId="3" fillId="0" borderId="26" xfId="0" applyFont="1" applyBorder="1"/>
    <xf numFmtId="0" fontId="9" fillId="2" borderId="28" xfId="0" applyFont="1" applyFill="1" applyBorder="1" applyAlignment="1">
      <alignment horizontal="center" vertical="center"/>
    </xf>
    <xf numFmtId="3" fontId="10" fillId="0" borderId="17" xfId="0" applyNumberFormat="1" applyFont="1" applyBorder="1" applyAlignment="1">
      <alignment horizontal="center" vertical="center"/>
    </xf>
    <xf numFmtId="3" fontId="10" fillId="0" borderId="29" xfId="0" applyNumberFormat="1" applyFont="1" applyBorder="1" applyAlignment="1">
      <alignment horizontal="center" vertical="center"/>
    </xf>
    <xf numFmtId="3" fontId="11" fillId="0" borderId="17" xfId="0" applyNumberFormat="1" applyFont="1" applyBorder="1" applyAlignment="1">
      <alignment horizontal="center" vertical="center"/>
    </xf>
    <xf numFmtId="3" fontId="11" fillId="0" borderId="19" xfId="0" applyNumberFormat="1" applyFont="1" applyBorder="1" applyAlignment="1">
      <alignment horizontal="center" vertical="center"/>
    </xf>
    <xf numFmtId="0" fontId="9" fillId="2" borderId="30" xfId="0" applyFont="1" applyFill="1" applyBorder="1" applyAlignment="1">
      <alignment horizontal="center" vertical="center"/>
    </xf>
    <xf numFmtId="3" fontId="11" fillId="0" borderId="20" xfId="0" applyNumberFormat="1" applyFont="1" applyBorder="1" applyAlignment="1">
      <alignment horizontal="center" vertical="center"/>
    </xf>
    <xf numFmtId="0" fontId="12" fillId="2" borderId="30" xfId="0" applyFont="1" applyFill="1" applyBorder="1" applyAlignment="1">
      <alignment horizontal="center" vertical="center"/>
    </xf>
    <xf numFmtId="3" fontId="10" fillId="0" borderId="20" xfId="0" applyNumberFormat="1" applyFont="1" applyBorder="1" applyAlignment="1">
      <alignment horizontal="center" vertical="center"/>
    </xf>
    <xf numFmtId="3" fontId="10" fillId="0" borderId="31" xfId="0" applyNumberFormat="1" applyFont="1" applyBorder="1" applyAlignment="1">
      <alignment horizontal="center" vertical="center"/>
    </xf>
    <xf numFmtId="3" fontId="11" fillId="0" borderId="21" xfId="0" applyNumberFormat="1" applyFont="1" applyBorder="1" applyAlignment="1">
      <alignment horizontal="center" vertical="center"/>
    </xf>
    <xf numFmtId="3" fontId="13" fillId="0" borderId="20" xfId="0" applyNumberFormat="1" applyFont="1" applyBorder="1" applyAlignment="1">
      <alignment horizontal="center" vertical="center"/>
    </xf>
    <xf numFmtId="3" fontId="13" fillId="0" borderId="19" xfId="0" applyNumberFormat="1" applyFont="1" applyBorder="1" applyAlignment="1">
      <alignment horizontal="center" vertical="center"/>
    </xf>
    <xf numFmtId="0" fontId="12" fillId="2" borderId="32" xfId="0" applyFont="1" applyFill="1" applyBorder="1" applyAlignment="1">
      <alignment horizontal="center" vertical="center"/>
    </xf>
    <xf numFmtId="3" fontId="10" fillId="0" borderId="25" xfId="0" applyNumberFormat="1" applyFont="1" applyBorder="1" applyAlignment="1">
      <alignment horizontal="center" vertical="center"/>
    </xf>
    <xf numFmtId="3" fontId="10" fillId="0" borderId="33" xfId="0" applyNumberFormat="1" applyFont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3" fontId="11" fillId="0" borderId="15" xfId="0" applyNumberFormat="1" applyFont="1" applyBorder="1" applyAlignment="1">
      <alignment horizontal="center" vertical="center"/>
    </xf>
    <xf numFmtId="3" fontId="5" fillId="0" borderId="14" xfId="0" applyNumberFormat="1" applyFont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3" fontId="5" fillId="0" borderId="18" xfId="0" applyNumberFormat="1" applyFont="1" applyBorder="1" applyAlignment="1">
      <alignment horizontal="center" vertical="center"/>
    </xf>
    <xf numFmtId="0" fontId="12" fillId="2" borderId="35" xfId="0" applyFont="1" applyFill="1" applyBorder="1" applyAlignment="1">
      <alignment horizontal="center" vertical="center"/>
    </xf>
    <xf numFmtId="3" fontId="10" fillId="0" borderId="21" xfId="0" applyNumberFormat="1" applyFont="1" applyBorder="1" applyAlignment="1">
      <alignment horizontal="center" vertical="center"/>
    </xf>
    <xf numFmtId="3" fontId="13" fillId="0" borderId="18" xfId="0" applyNumberFormat="1" applyFont="1" applyBorder="1" applyAlignment="1">
      <alignment horizontal="center" vertical="center"/>
    </xf>
    <xf numFmtId="0" fontId="12" fillId="2" borderId="36" xfId="0" applyFont="1" applyFill="1" applyBorder="1" applyAlignment="1">
      <alignment horizontal="center" vertical="center"/>
    </xf>
    <xf numFmtId="3" fontId="13" fillId="0" borderId="22" xfId="0" applyNumberFormat="1" applyFont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15" fillId="0" borderId="0" xfId="0" applyFont="1" applyBorder="1" applyAlignment="1">
      <alignment vertic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left" vertical="center"/>
    </xf>
    <xf numFmtId="0" fontId="7" fillId="2" borderId="27" xfId="0" applyFont="1" applyFill="1" applyBorder="1" applyAlignment="1">
      <alignment horizontal="center" vertical="center" wrapText="1"/>
    </xf>
  </cellXfs>
  <cellStyles count="6">
    <cellStyle name="Comma 2" xfId="1"/>
    <cellStyle name="Comma 2 2" xfId="2"/>
    <cellStyle name="Excel Built-in Normal" xfId="3"/>
    <cellStyle name="Normal" xfId="0" builtinId="0"/>
    <cellStyle name="Normal 2" xfId="4"/>
    <cellStyle name="Normal 3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0"/>
  </sheetPr>
  <dimension ref="B2:P71"/>
  <sheetViews>
    <sheetView tabSelected="1" topLeftCell="A16" zoomScale="115" zoomScaleNormal="115" workbookViewId="0">
      <selection activeCell="E33" sqref="E33"/>
    </sheetView>
  </sheetViews>
  <sheetFormatPr defaultColWidth="18" defaultRowHeight="12.75"/>
  <cols>
    <col min="1" max="1" width="9.140625" customWidth="1"/>
    <col min="2" max="2" width="2.85546875" customWidth="1"/>
    <col min="3" max="3" width="11.85546875" customWidth="1"/>
    <col min="4" max="5" width="12.7109375" customWidth="1"/>
    <col min="6" max="6" width="12.5703125" customWidth="1"/>
    <col min="7" max="15" width="12.7109375" customWidth="1"/>
    <col min="16" max="16" width="13.42578125" bestFit="1" customWidth="1"/>
    <col min="17" max="255" width="9.140625" customWidth="1"/>
  </cols>
  <sheetData>
    <row r="2" spans="3:15">
      <c r="O2" s="1" t="s">
        <v>0</v>
      </c>
    </row>
    <row r="4" spans="3:15" s="2" customFormat="1" ht="16.5">
      <c r="C4" s="84" t="s">
        <v>1</v>
      </c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</row>
    <row r="5" spans="3:15" s="2" customFormat="1" ht="14.25" thickBot="1"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1" t="s">
        <v>2</v>
      </c>
    </row>
    <row r="6" spans="3:15" s="2" customFormat="1" ht="15" customHeight="1">
      <c r="C6" s="85" t="s">
        <v>3</v>
      </c>
      <c r="D6" s="88" t="s">
        <v>4</v>
      </c>
      <c r="E6" s="89"/>
      <c r="F6" s="90"/>
      <c r="G6" s="91" t="s">
        <v>5</v>
      </c>
      <c r="H6" s="92"/>
      <c r="I6" s="93"/>
      <c r="J6" s="94" t="s">
        <v>6</v>
      </c>
      <c r="K6" s="95"/>
      <c r="L6" s="96"/>
      <c r="M6" s="91" t="s">
        <v>7</v>
      </c>
      <c r="N6" s="92"/>
      <c r="O6" s="93"/>
    </row>
    <row r="7" spans="3:15" s="2" customFormat="1" ht="12.75" customHeight="1">
      <c r="C7" s="86"/>
      <c r="D7" s="82" t="s">
        <v>8</v>
      </c>
      <c r="E7" s="77" t="s">
        <v>9</v>
      </c>
      <c r="F7" s="79" t="s">
        <v>10</v>
      </c>
      <c r="G7" s="82" t="s">
        <v>8</v>
      </c>
      <c r="H7" s="77" t="s">
        <v>9</v>
      </c>
      <c r="I7" s="79" t="s">
        <v>10</v>
      </c>
      <c r="J7" s="82" t="s">
        <v>8</v>
      </c>
      <c r="K7" s="77" t="s">
        <v>9</v>
      </c>
      <c r="L7" s="79" t="s">
        <v>10</v>
      </c>
      <c r="M7" s="82" t="s">
        <v>8</v>
      </c>
      <c r="N7" s="77" t="s">
        <v>9</v>
      </c>
      <c r="O7" s="79" t="s">
        <v>10</v>
      </c>
    </row>
    <row r="8" spans="3:15" s="2" customFormat="1" ht="21.75" customHeight="1" thickBot="1">
      <c r="C8" s="87"/>
      <c r="D8" s="83"/>
      <c r="E8" s="78"/>
      <c r="F8" s="80"/>
      <c r="G8" s="83"/>
      <c r="H8" s="78"/>
      <c r="I8" s="80"/>
      <c r="J8" s="83"/>
      <c r="K8" s="78"/>
      <c r="L8" s="80"/>
      <c r="M8" s="83"/>
      <c r="N8" s="78"/>
      <c r="O8" s="80"/>
    </row>
    <row r="9" spans="3:15" s="2" customFormat="1" ht="15.75">
      <c r="C9" s="4" t="s">
        <v>11</v>
      </c>
      <c r="D9" s="5">
        <v>45</v>
      </c>
      <c r="E9" s="6">
        <v>2355573</v>
      </c>
      <c r="F9" s="7">
        <f>SUM(E9/D9)</f>
        <v>52346.066666666666</v>
      </c>
      <c r="G9" s="5">
        <v>45</v>
      </c>
      <c r="H9" s="6">
        <v>2355573</v>
      </c>
      <c r="I9" s="8">
        <f t="shared" ref="I9:I20" si="0">SUM(H9)/G9</f>
        <v>52346.066666666666</v>
      </c>
      <c r="J9" s="9"/>
      <c r="K9" s="10"/>
      <c r="L9" s="11"/>
      <c r="M9" s="12"/>
      <c r="N9" s="13"/>
      <c r="O9" s="11"/>
    </row>
    <row r="10" spans="3:15" s="2" customFormat="1" ht="15.75">
      <c r="C10" s="14" t="s">
        <v>12</v>
      </c>
      <c r="D10" s="15">
        <v>43</v>
      </c>
      <c r="E10" s="16">
        <v>2025254</v>
      </c>
      <c r="F10" s="7">
        <f t="shared" ref="F10:F20" si="1">SUM(E10/D10)</f>
        <v>47098.930232558138</v>
      </c>
      <c r="G10" s="15">
        <v>43</v>
      </c>
      <c r="H10" s="16">
        <v>2025254</v>
      </c>
      <c r="I10" s="8">
        <f t="shared" si="0"/>
        <v>47098.930232558138</v>
      </c>
      <c r="J10" s="17"/>
      <c r="K10" s="18"/>
      <c r="L10" s="19"/>
      <c r="M10" s="20"/>
      <c r="N10" s="21"/>
      <c r="O10" s="19"/>
    </row>
    <row r="11" spans="3:15" s="2" customFormat="1" ht="15.75">
      <c r="C11" s="14" t="s">
        <v>13</v>
      </c>
      <c r="D11" s="15">
        <v>42</v>
      </c>
      <c r="E11" s="16">
        <v>2180397</v>
      </c>
      <c r="F11" s="7">
        <f t="shared" si="1"/>
        <v>51914.214285714283</v>
      </c>
      <c r="G11" s="15">
        <v>42</v>
      </c>
      <c r="H11" s="16">
        <v>2180397</v>
      </c>
      <c r="I11" s="8">
        <f t="shared" si="0"/>
        <v>51914.214285714283</v>
      </c>
      <c r="J11" s="17"/>
      <c r="K11" s="18"/>
      <c r="L11" s="19"/>
      <c r="M11" s="20"/>
      <c r="N11" s="21"/>
      <c r="O11" s="19"/>
    </row>
    <row r="12" spans="3:15" s="2" customFormat="1" ht="15.75">
      <c r="C12" s="14" t="s">
        <v>14</v>
      </c>
      <c r="D12" s="15">
        <v>40</v>
      </c>
      <c r="E12" s="16">
        <v>2180846</v>
      </c>
      <c r="F12" s="7">
        <f t="shared" si="1"/>
        <v>54521.15</v>
      </c>
      <c r="G12" s="15">
        <v>40</v>
      </c>
      <c r="H12" s="16">
        <v>2180846</v>
      </c>
      <c r="I12" s="8">
        <f t="shared" si="0"/>
        <v>54521.15</v>
      </c>
      <c r="J12" s="17"/>
      <c r="K12" s="18"/>
      <c r="L12" s="19"/>
      <c r="M12" s="20"/>
      <c r="N12" s="21"/>
      <c r="O12" s="19"/>
    </row>
    <row r="13" spans="3:15" s="2" customFormat="1" ht="15.75">
      <c r="C13" s="14" t="s">
        <v>15</v>
      </c>
      <c r="D13" s="15">
        <v>40</v>
      </c>
      <c r="E13" s="16">
        <v>2071224</v>
      </c>
      <c r="F13" s="7">
        <f t="shared" si="1"/>
        <v>51780.6</v>
      </c>
      <c r="G13" s="15">
        <v>40</v>
      </c>
      <c r="H13" s="16">
        <v>2071224</v>
      </c>
      <c r="I13" s="8">
        <f t="shared" si="0"/>
        <v>51780.6</v>
      </c>
      <c r="J13" s="17"/>
      <c r="K13" s="18"/>
      <c r="L13" s="19"/>
      <c r="M13" s="20"/>
      <c r="N13" s="21"/>
      <c r="O13" s="19"/>
    </row>
    <row r="14" spans="3:15" s="2" customFormat="1" ht="15.75">
      <c r="C14" s="14" t="s">
        <v>16</v>
      </c>
      <c r="D14" s="15">
        <v>42</v>
      </c>
      <c r="E14" s="16">
        <v>2154452</v>
      </c>
      <c r="F14" s="7">
        <f t="shared" si="1"/>
        <v>51296.476190476191</v>
      </c>
      <c r="G14" s="15">
        <v>42</v>
      </c>
      <c r="H14" s="16">
        <v>2154452</v>
      </c>
      <c r="I14" s="8">
        <f t="shared" si="0"/>
        <v>51296.476190476191</v>
      </c>
      <c r="J14" s="17"/>
      <c r="K14" s="18"/>
      <c r="L14" s="19"/>
      <c r="M14" s="20"/>
      <c r="N14" s="21"/>
      <c r="O14" s="19"/>
    </row>
    <row r="15" spans="3:15" s="2" customFormat="1" ht="15.75">
      <c r="C15" s="14" t="s">
        <v>17</v>
      </c>
      <c r="D15" s="15">
        <v>41</v>
      </c>
      <c r="E15" s="16">
        <v>2282873</v>
      </c>
      <c r="F15" s="7">
        <f t="shared" si="1"/>
        <v>55679.829268292684</v>
      </c>
      <c r="G15" s="15">
        <v>41</v>
      </c>
      <c r="H15" s="16">
        <v>2282873</v>
      </c>
      <c r="I15" s="8">
        <f t="shared" si="0"/>
        <v>55679.829268292684</v>
      </c>
      <c r="J15" s="17"/>
      <c r="K15" s="18"/>
      <c r="L15" s="19"/>
      <c r="M15" s="20"/>
      <c r="N15" s="21"/>
      <c r="O15" s="19"/>
    </row>
    <row r="16" spans="3:15" s="2" customFormat="1" ht="15.75">
      <c r="C16" s="14" t="s">
        <v>18</v>
      </c>
      <c r="D16" s="15">
        <v>39</v>
      </c>
      <c r="E16" s="16">
        <v>1971600</v>
      </c>
      <c r="F16" s="7">
        <f t="shared" si="1"/>
        <v>50553.846153846156</v>
      </c>
      <c r="G16" s="15">
        <v>39</v>
      </c>
      <c r="H16" s="16">
        <v>1971600</v>
      </c>
      <c r="I16" s="8">
        <f t="shared" si="0"/>
        <v>50553.846153846156</v>
      </c>
      <c r="J16" s="17"/>
      <c r="K16" s="18"/>
      <c r="L16" s="19"/>
      <c r="M16" s="20"/>
      <c r="N16" s="21"/>
      <c r="O16" s="19"/>
    </row>
    <row r="17" spans="2:16" s="2" customFormat="1" ht="15.75">
      <c r="C17" s="14" t="s">
        <v>19</v>
      </c>
      <c r="D17" s="15">
        <v>41</v>
      </c>
      <c r="E17" s="16">
        <v>2124300</v>
      </c>
      <c r="F17" s="7">
        <f t="shared" si="1"/>
        <v>51812.195121951219</v>
      </c>
      <c r="G17" s="15">
        <v>41</v>
      </c>
      <c r="H17" s="16">
        <v>2124300</v>
      </c>
      <c r="I17" s="8">
        <f t="shared" si="0"/>
        <v>51812.195121951219</v>
      </c>
      <c r="J17" s="17"/>
      <c r="K17" s="18"/>
      <c r="L17" s="19"/>
      <c r="M17" s="20"/>
      <c r="N17" s="21"/>
      <c r="O17" s="19"/>
    </row>
    <row r="18" spans="2:16" s="2" customFormat="1" ht="15.75">
      <c r="C18" s="14" t="s">
        <v>20</v>
      </c>
      <c r="D18" s="15">
        <v>41</v>
      </c>
      <c r="E18" s="16">
        <v>2180581</v>
      </c>
      <c r="F18" s="7">
        <f t="shared" si="1"/>
        <v>53184.902439024387</v>
      </c>
      <c r="G18" s="15">
        <v>41</v>
      </c>
      <c r="H18" s="16">
        <v>2180581</v>
      </c>
      <c r="I18" s="8">
        <f t="shared" si="0"/>
        <v>53184.902439024387</v>
      </c>
      <c r="J18" s="17"/>
      <c r="K18" s="18"/>
      <c r="L18" s="19"/>
      <c r="M18" s="20"/>
      <c r="N18" s="21"/>
      <c r="O18" s="19"/>
    </row>
    <row r="19" spans="2:16" s="2" customFormat="1" ht="15.75">
      <c r="C19" s="14" t="s">
        <v>21</v>
      </c>
      <c r="D19" s="15">
        <v>41</v>
      </c>
      <c r="E19" s="16">
        <v>2100000</v>
      </c>
      <c r="F19" s="7">
        <f t="shared" si="1"/>
        <v>51219.512195121948</v>
      </c>
      <c r="G19" s="15">
        <v>41</v>
      </c>
      <c r="H19" s="16">
        <v>2100000</v>
      </c>
      <c r="I19" s="8">
        <f t="shared" si="0"/>
        <v>51219.512195121948</v>
      </c>
      <c r="J19" s="17"/>
      <c r="K19" s="18"/>
      <c r="L19" s="19"/>
      <c r="M19" s="20"/>
      <c r="N19" s="21"/>
      <c r="O19" s="19"/>
    </row>
    <row r="20" spans="2:16" s="2" customFormat="1" ht="15.75">
      <c r="C20" s="14" t="s">
        <v>22</v>
      </c>
      <c r="D20" s="15">
        <v>40</v>
      </c>
      <c r="E20" s="16">
        <v>2300000</v>
      </c>
      <c r="F20" s="7">
        <f t="shared" si="1"/>
        <v>57500</v>
      </c>
      <c r="G20" s="15">
        <v>40</v>
      </c>
      <c r="H20" s="16">
        <v>2300000</v>
      </c>
      <c r="I20" s="8">
        <f t="shared" si="0"/>
        <v>57500</v>
      </c>
      <c r="J20" s="17"/>
      <c r="K20" s="18"/>
      <c r="L20" s="19"/>
      <c r="M20" s="20"/>
      <c r="N20" s="21"/>
      <c r="O20" s="19"/>
    </row>
    <row r="21" spans="2:16" s="2" customFormat="1" ht="15.75">
      <c r="C21" s="22" t="s">
        <v>4</v>
      </c>
      <c r="D21" s="15">
        <f t="shared" ref="D21:I21" si="2">SUM(D9:D20)</f>
        <v>495</v>
      </c>
      <c r="E21" s="16">
        <f t="shared" si="2"/>
        <v>25927100</v>
      </c>
      <c r="F21" s="7">
        <f t="shared" si="2"/>
        <v>628907.72255365166</v>
      </c>
      <c r="G21" s="23">
        <f t="shared" si="2"/>
        <v>495</v>
      </c>
      <c r="H21" s="24">
        <f t="shared" si="2"/>
        <v>25927100</v>
      </c>
      <c r="I21" s="25">
        <f t="shared" si="2"/>
        <v>628907.72255365166</v>
      </c>
      <c r="J21" s="26"/>
      <c r="K21" s="27"/>
      <c r="L21" s="28"/>
      <c r="M21" s="29"/>
      <c r="N21" s="30"/>
      <c r="O21" s="19"/>
    </row>
    <row r="22" spans="2:16" s="2" customFormat="1" ht="16.5" thickBot="1">
      <c r="C22" s="31" t="s">
        <v>23</v>
      </c>
      <c r="D22" s="32">
        <f t="shared" ref="D22:I22" si="3">SUM(D21/12)</f>
        <v>41.25</v>
      </c>
      <c r="E22" s="33">
        <f t="shared" si="3"/>
        <v>2160591.6666666665</v>
      </c>
      <c r="F22" s="34">
        <f t="shared" si="3"/>
        <v>52408.976879470974</v>
      </c>
      <c r="G22" s="35">
        <f t="shared" si="3"/>
        <v>41.25</v>
      </c>
      <c r="H22" s="36">
        <f t="shared" si="3"/>
        <v>2160591.6666666665</v>
      </c>
      <c r="I22" s="37">
        <f t="shared" si="3"/>
        <v>52408.976879470974</v>
      </c>
      <c r="J22" s="38"/>
      <c r="K22" s="39"/>
      <c r="L22" s="40"/>
      <c r="M22" s="41"/>
      <c r="N22" s="42"/>
      <c r="O22" s="40"/>
    </row>
    <row r="23" spans="2:16" s="2" customFormat="1">
      <c r="C23" s="97" t="s">
        <v>24</v>
      </c>
      <c r="D23" s="97"/>
      <c r="E23" s="97"/>
      <c r="F23" s="97"/>
      <c r="G23" s="97"/>
      <c r="H23" s="97"/>
      <c r="I23" s="97"/>
      <c r="J23" s="97"/>
      <c r="K23" s="97"/>
      <c r="L23" s="97"/>
      <c r="M23" s="97"/>
      <c r="N23" s="97"/>
      <c r="O23" s="43"/>
    </row>
    <row r="24" spans="2:16" s="2" customFormat="1">
      <c r="C24" s="44" t="s">
        <v>25</v>
      </c>
      <c r="D24" s="44"/>
      <c r="E24" s="44"/>
      <c r="F24" s="43"/>
      <c r="G24" s="43"/>
      <c r="H24" s="43"/>
      <c r="I24" s="43"/>
      <c r="J24" s="43"/>
      <c r="K24" s="43"/>
      <c r="L24" s="43"/>
      <c r="M24" s="43"/>
      <c r="N24" s="43"/>
      <c r="O24" s="43"/>
    </row>
    <row r="25" spans="2:16" s="2" customFormat="1"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</row>
    <row r="26" spans="2:16" s="2" customFormat="1"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</row>
    <row r="27" spans="2:16" s="2" customFormat="1"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</row>
    <row r="28" spans="2:16" s="2" customFormat="1" ht="16.5">
      <c r="C28" s="84" t="s">
        <v>26</v>
      </c>
      <c r="D28" s="84"/>
      <c r="E28" s="84"/>
      <c r="F28" s="84"/>
      <c r="G28" s="84"/>
      <c r="H28" s="84"/>
      <c r="I28" s="84"/>
      <c r="J28" s="84"/>
      <c r="K28" s="84"/>
      <c r="L28" s="84"/>
      <c r="M28" s="84"/>
      <c r="N28" s="84"/>
      <c r="O28" s="84"/>
    </row>
    <row r="29" spans="2:16" s="2" customFormat="1" ht="15.75" thickBot="1">
      <c r="C29" s="45"/>
      <c r="D29" s="46"/>
      <c r="E29" s="46"/>
      <c r="F29" s="46"/>
      <c r="G29" s="46"/>
      <c r="H29" s="47"/>
      <c r="I29" s="47"/>
      <c r="J29" s="47"/>
      <c r="K29" s="47"/>
      <c r="L29" s="47"/>
      <c r="M29" s="47"/>
      <c r="N29" s="48"/>
      <c r="O29" s="1" t="s">
        <v>2</v>
      </c>
    </row>
    <row r="30" spans="2:16" s="2" customFormat="1" ht="15" customHeight="1">
      <c r="C30" s="85" t="s">
        <v>27</v>
      </c>
      <c r="D30" s="88" t="s">
        <v>4</v>
      </c>
      <c r="E30" s="89"/>
      <c r="F30" s="90"/>
      <c r="G30" s="91" t="s">
        <v>28</v>
      </c>
      <c r="H30" s="92"/>
      <c r="I30" s="93"/>
      <c r="J30" s="94" t="s">
        <v>6</v>
      </c>
      <c r="K30" s="95"/>
      <c r="L30" s="96"/>
      <c r="M30" s="91" t="s">
        <v>7</v>
      </c>
      <c r="N30" s="92"/>
      <c r="O30" s="93"/>
      <c r="P30" s="49"/>
    </row>
    <row r="31" spans="2:16" s="2" customFormat="1" ht="12.75" customHeight="1">
      <c r="C31" s="86"/>
      <c r="D31" s="82" t="s">
        <v>8</v>
      </c>
      <c r="E31" s="77" t="s">
        <v>9</v>
      </c>
      <c r="F31" s="79" t="s">
        <v>10</v>
      </c>
      <c r="G31" s="82" t="s">
        <v>8</v>
      </c>
      <c r="H31" s="77" t="s">
        <v>9</v>
      </c>
      <c r="I31" s="79" t="s">
        <v>10</v>
      </c>
      <c r="J31" s="82" t="s">
        <v>8</v>
      </c>
      <c r="K31" s="77" t="s">
        <v>9</v>
      </c>
      <c r="L31" s="79" t="s">
        <v>10</v>
      </c>
      <c r="M31" s="82" t="s">
        <v>8</v>
      </c>
      <c r="N31" s="77" t="s">
        <v>9</v>
      </c>
      <c r="O31" s="79" t="s">
        <v>10</v>
      </c>
    </row>
    <row r="32" spans="2:16" s="2" customFormat="1" ht="21.75" customHeight="1" thickBot="1">
      <c r="B32" s="50"/>
      <c r="C32" s="98"/>
      <c r="D32" s="83"/>
      <c r="E32" s="78"/>
      <c r="F32" s="80"/>
      <c r="G32" s="83"/>
      <c r="H32" s="78"/>
      <c r="I32" s="80"/>
      <c r="J32" s="83"/>
      <c r="K32" s="78"/>
      <c r="L32" s="80"/>
      <c r="M32" s="83"/>
      <c r="N32" s="78"/>
      <c r="O32" s="80"/>
    </row>
    <row r="33" spans="2:15" s="2" customFormat="1" ht="14.25" customHeight="1">
      <c r="B33" s="50"/>
      <c r="C33" s="51" t="s">
        <v>11</v>
      </c>
      <c r="D33" s="52">
        <v>42</v>
      </c>
      <c r="E33" s="6">
        <v>2803146</v>
      </c>
      <c r="F33" s="53">
        <f>SUM(E33/D33)</f>
        <v>66741.571428571435</v>
      </c>
      <c r="G33" s="52">
        <v>35</v>
      </c>
      <c r="H33" s="6">
        <f>SUM(E33-K33)</f>
        <v>2418146</v>
      </c>
      <c r="I33" s="53">
        <f>SUM(H33/G33)</f>
        <v>69089.885714285716</v>
      </c>
      <c r="J33" s="54">
        <v>7</v>
      </c>
      <c r="K33" s="55">
        <v>385000</v>
      </c>
      <c r="L33" s="53">
        <f>SUM(K33/J33)</f>
        <v>55000</v>
      </c>
      <c r="M33" s="12"/>
      <c r="N33" s="13"/>
      <c r="O33" s="11"/>
    </row>
    <row r="34" spans="2:15" s="2" customFormat="1" ht="14.25" customHeight="1">
      <c r="B34" s="50"/>
      <c r="C34" s="56" t="s">
        <v>12</v>
      </c>
      <c r="D34" s="52">
        <v>42</v>
      </c>
      <c r="E34" s="16">
        <v>2864084</v>
      </c>
      <c r="F34" s="53">
        <f t="shared" ref="F34:F44" si="4">SUM(E34/D34)</f>
        <v>68192.476190476184</v>
      </c>
      <c r="G34" s="52">
        <v>35</v>
      </c>
      <c r="H34" s="6">
        <f t="shared" ref="H34:H44" si="5">SUM(E34-K34)</f>
        <v>2479084</v>
      </c>
      <c r="I34" s="53">
        <f t="shared" ref="I34:I44" si="6">SUM(H34/G34)</f>
        <v>70830.971428571429</v>
      </c>
      <c r="J34" s="54">
        <v>7</v>
      </c>
      <c r="K34" s="55">
        <v>385000</v>
      </c>
      <c r="L34" s="53">
        <f t="shared" ref="L34:L44" si="7">SUM(K34/J34)</f>
        <v>55000</v>
      </c>
      <c r="M34" s="20"/>
      <c r="N34" s="21"/>
      <c r="O34" s="19"/>
    </row>
    <row r="35" spans="2:15" s="2" customFormat="1" ht="14.25" customHeight="1">
      <c r="B35" s="50"/>
      <c r="C35" s="56" t="s">
        <v>13</v>
      </c>
      <c r="D35" s="52">
        <v>42</v>
      </c>
      <c r="E35" s="16">
        <v>2925022</v>
      </c>
      <c r="F35" s="53">
        <f t="shared" si="4"/>
        <v>69643.380952380947</v>
      </c>
      <c r="G35" s="52">
        <v>35</v>
      </c>
      <c r="H35" s="6">
        <f t="shared" si="5"/>
        <v>2540022</v>
      </c>
      <c r="I35" s="53">
        <f t="shared" si="6"/>
        <v>72572.057142857142</v>
      </c>
      <c r="J35" s="54">
        <v>7</v>
      </c>
      <c r="K35" s="55">
        <v>385000</v>
      </c>
      <c r="L35" s="53">
        <f t="shared" si="7"/>
        <v>55000</v>
      </c>
      <c r="M35" s="20"/>
      <c r="N35" s="21"/>
      <c r="O35" s="19"/>
    </row>
    <row r="36" spans="2:15" s="2" customFormat="1" ht="14.25" customHeight="1">
      <c r="B36" s="50"/>
      <c r="C36" s="56" t="s">
        <v>14</v>
      </c>
      <c r="D36" s="52">
        <v>42</v>
      </c>
      <c r="E36" s="16">
        <v>2985961</v>
      </c>
      <c r="F36" s="53">
        <f t="shared" si="4"/>
        <v>71094.309523809527</v>
      </c>
      <c r="G36" s="52">
        <v>35</v>
      </c>
      <c r="H36" s="6">
        <f t="shared" si="5"/>
        <v>2600961</v>
      </c>
      <c r="I36" s="53">
        <f t="shared" si="6"/>
        <v>74313.171428571426</v>
      </c>
      <c r="J36" s="54">
        <v>7</v>
      </c>
      <c r="K36" s="55">
        <v>385000</v>
      </c>
      <c r="L36" s="53">
        <f t="shared" si="7"/>
        <v>55000</v>
      </c>
      <c r="M36" s="20"/>
      <c r="N36" s="21"/>
      <c r="O36" s="19"/>
    </row>
    <row r="37" spans="2:15" s="2" customFormat="1" ht="14.25" customHeight="1">
      <c r="B37" s="50"/>
      <c r="C37" s="56" t="s">
        <v>15</v>
      </c>
      <c r="D37" s="52">
        <v>42</v>
      </c>
      <c r="E37" s="16">
        <v>3046897</v>
      </c>
      <c r="F37" s="53">
        <f t="shared" si="4"/>
        <v>72545.166666666672</v>
      </c>
      <c r="G37" s="52">
        <v>35</v>
      </c>
      <c r="H37" s="6">
        <f t="shared" si="5"/>
        <v>2661897</v>
      </c>
      <c r="I37" s="53">
        <f t="shared" si="6"/>
        <v>76054.2</v>
      </c>
      <c r="J37" s="54">
        <v>7</v>
      </c>
      <c r="K37" s="55">
        <v>385000</v>
      </c>
      <c r="L37" s="53">
        <f t="shared" si="7"/>
        <v>55000</v>
      </c>
      <c r="M37" s="20"/>
      <c r="N37" s="21"/>
      <c r="O37" s="19"/>
    </row>
    <row r="38" spans="2:15" s="2" customFormat="1" ht="14.25" customHeight="1">
      <c r="B38" s="50"/>
      <c r="C38" s="56" t="s">
        <v>16</v>
      </c>
      <c r="D38" s="52">
        <v>42</v>
      </c>
      <c r="E38" s="16">
        <v>3046897</v>
      </c>
      <c r="F38" s="53">
        <f t="shared" si="4"/>
        <v>72545.166666666672</v>
      </c>
      <c r="G38" s="52">
        <v>35</v>
      </c>
      <c r="H38" s="6">
        <f t="shared" si="5"/>
        <v>2661897</v>
      </c>
      <c r="I38" s="53">
        <f t="shared" si="6"/>
        <v>76054.2</v>
      </c>
      <c r="J38" s="54">
        <v>7</v>
      </c>
      <c r="K38" s="55">
        <v>385000</v>
      </c>
      <c r="L38" s="53">
        <f t="shared" si="7"/>
        <v>55000</v>
      </c>
      <c r="M38" s="20"/>
      <c r="N38" s="21"/>
      <c r="O38" s="19"/>
    </row>
    <row r="39" spans="2:15" s="2" customFormat="1" ht="14.25" customHeight="1">
      <c r="B39" s="50"/>
      <c r="C39" s="56" t="s">
        <v>17</v>
      </c>
      <c r="D39" s="52">
        <v>42</v>
      </c>
      <c r="E39" s="16">
        <v>3046897</v>
      </c>
      <c r="F39" s="53">
        <f t="shared" si="4"/>
        <v>72545.166666666672</v>
      </c>
      <c r="G39" s="52">
        <v>35</v>
      </c>
      <c r="H39" s="6">
        <f t="shared" si="5"/>
        <v>2661897</v>
      </c>
      <c r="I39" s="53">
        <f t="shared" si="6"/>
        <v>76054.2</v>
      </c>
      <c r="J39" s="54">
        <v>7</v>
      </c>
      <c r="K39" s="55">
        <v>385000</v>
      </c>
      <c r="L39" s="53">
        <f t="shared" si="7"/>
        <v>55000</v>
      </c>
      <c r="M39" s="20"/>
      <c r="N39" s="21"/>
      <c r="O39" s="19"/>
    </row>
    <row r="40" spans="2:15" s="2" customFormat="1" ht="14.25" customHeight="1">
      <c r="B40" s="50"/>
      <c r="C40" s="56" t="s">
        <v>18</v>
      </c>
      <c r="D40" s="52">
        <v>42</v>
      </c>
      <c r="E40" s="16">
        <v>3046897</v>
      </c>
      <c r="F40" s="53">
        <f t="shared" si="4"/>
        <v>72545.166666666672</v>
      </c>
      <c r="G40" s="52">
        <v>35</v>
      </c>
      <c r="H40" s="6">
        <f t="shared" si="5"/>
        <v>2661897</v>
      </c>
      <c r="I40" s="53">
        <f t="shared" si="6"/>
        <v>76054.2</v>
      </c>
      <c r="J40" s="54">
        <v>7</v>
      </c>
      <c r="K40" s="55">
        <v>385000</v>
      </c>
      <c r="L40" s="53">
        <f t="shared" si="7"/>
        <v>55000</v>
      </c>
      <c r="M40" s="20"/>
      <c r="N40" s="21"/>
      <c r="O40" s="19"/>
    </row>
    <row r="41" spans="2:15" s="2" customFormat="1" ht="14.25" customHeight="1">
      <c r="B41" s="50"/>
      <c r="C41" s="56" t="s">
        <v>19</v>
      </c>
      <c r="D41" s="52">
        <v>42</v>
      </c>
      <c r="E41" s="16">
        <v>3046897</v>
      </c>
      <c r="F41" s="53">
        <f t="shared" si="4"/>
        <v>72545.166666666672</v>
      </c>
      <c r="G41" s="52">
        <v>35</v>
      </c>
      <c r="H41" s="6">
        <f>SUM(E41-K41)</f>
        <v>2661897</v>
      </c>
      <c r="I41" s="53">
        <f t="shared" si="6"/>
        <v>76054.2</v>
      </c>
      <c r="J41" s="54">
        <v>7</v>
      </c>
      <c r="K41" s="55">
        <v>385000</v>
      </c>
      <c r="L41" s="53">
        <f t="shared" si="7"/>
        <v>55000</v>
      </c>
      <c r="M41" s="20"/>
      <c r="N41" s="21"/>
      <c r="O41" s="19"/>
    </row>
    <row r="42" spans="2:15" s="2" customFormat="1" ht="14.25" customHeight="1">
      <c r="B42" s="50"/>
      <c r="C42" s="56" t="s">
        <v>20</v>
      </c>
      <c r="D42" s="52">
        <v>42</v>
      </c>
      <c r="E42" s="16">
        <v>3046897</v>
      </c>
      <c r="F42" s="53">
        <f t="shared" si="4"/>
        <v>72545.166666666672</v>
      </c>
      <c r="G42" s="52">
        <v>35</v>
      </c>
      <c r="H42" s="6">
        <f t="shared" si="5"/>
        <v>2661897</v>
      </c>
      <c r="I42" s="53">
        <f t="shared" si="6"/>
        <v>76054.2</v>
      </c>
      <c r="J42" s="54">
        <v>7</v>
      </c>
      <c r="K42" s="55">
        <v>385000</v>
      </c>
      <c r="L42" s="53">
        <f t="shared" si="7"/>
        <v>55000</v>
      </c>
      <c r="M42" s="20"/>
      <c r="N42" s="21"/>
      <c r="O42" s="19"/>
    </row>
    <row r="43" spans="2:15" s="2" customFormat="1" ht="14.25" customHeight="1">
      <c r="B43" s="50"/>
      <c r="C43" s="56" t="s">
        <v>21</v>
      </c>
      <c r="D43" s="52">
        <v>42</v>
      </c>
      <c r="E43" s="16">
        <v>3046897</v>
      </c>
      <c r="F43" s="53">
        <f t="shared" si="4"/>
        <v>72545.166666666672</v>
      </c>
      <c r="G43" s="52">
        <v>35</v>
      </c>
      <c r="H43" s="6">
        <f>SUM(E43-K43)</f>
        <v>2661897</v>
      </c>
      <c r="I43" s="53">
        <f t="shared" si="6"/>
        <v>76054.2</v>
      </c>
      <c r="J43" s="54">
        <v>7</v>
      </c>
      <c r="K43" s="55">
        <v>385000</v>
      </c>
      <c r="L43" s="53">
        <f t="shared" si="7"/>
        <v>55000</v>
      </c>
      <c r="M43" s="20"/>
      <c r="N43" s="21"/>
      <c r="O43" s="19"/>
    </row>
    <row r="44" spans="2:15" s="2" customFormat="1" ht="14.25" customHeight="1">
      <c r="B44" s="50"/>
      <c r="C44" s="56" t="s">
        <v>22</v>
      </c>
      <c r="D44" s="52">
        <v>42</v>
      </c>
      <c r="E44" s="16">
        <v>3046897</v>
      </c>
      <c r="F44" s="53">
        <f t="shared" si="4"/>
        <v>72545.166666666672</v>
      </c>
      <c r="G44" s="52">
        <v>35</v>
      </c>
      <c r="H44" s="6">
        <f t="shared" si="5"/>
        <v>2661897</v>
      </c>
      <c r="I44" s="53">
        <f t="shared" si="6"/>
        <v>76054.2</v>
      </c>
      <c r="J44" s="54">
        <v>7</v>
      </c>
      <c r="K44" s="55">
        <v>385000</v>
      </c>
      <c r="L44" s="53">
        <f t="shared" si="7"/>
        <v>55000</v>
      </c>
      <c r="M44" s="20"/>
      <c r="N44" s="21"/>
      <c r="O44" s="19"/>
    </row>
    <row r="45" spans="2:15" s="2" customFormat="1" ht="14.25" customHeight="1">
      <c r="B45" s="50"/>
      <c r="C45" s="58" t="s">
        <v>4</v>
      </c>
      <c r="D45" s="59">
        <f t="shared" ref="D45:I45" si="8">SUM(D33:D44)</f>
        <v>504</v>
      </c>
      <c r="E45" s="16">
        <f t="shared" si="8"/>
        <v>35953389</v>
      </c>
      <c r="F45" s="60">
        <f t="shared" si="8"/>
        <v>856033.07142857136</v>
      </c>
      <c r="G45" s="59">
        <f t="shared" si="8"/>
        <v>420</v>
      </c>
      <c r="H45" s="16">
        <f t="shared" si="8"/>
        <v>31333389</v>
      </c>
      <c r="I45" s="60">
        <f t="shared" si="8"/>
        <v>895239.68571428559</v>
      </c>
      <c r="J45" s="57">
        <f>SUM(J33:J44)</f>
        <v>84</v>
      </c>
      <c r="K45" s="55">
        <f>SUM(K33:K44)</f>
        <v>4620000</v>
      </c>
      <c r="L45" s="61">
        <f>SUM(L33:L44)</f>
        <v>660000</v>
      </c>
      <c r="M45" s="62"/>
      <c r="N45" s="63"/>
      <c r="O45" s="19"/>
    </row>
    <row r="46" spans="2:15" s="2" customFormat="1" ht="14.25" customHeight="1" thickBot="1">
      <c r="B46" s="50"/>
      <c r="C46" s="64" t="s">
        <v>23</v>
      </c>
      <c r="D46" s="65">
        <f t="shared" ref="D46:I46" si="9">SUM(D45/12)</f>
        <v>42</v>
      </c>
      <c r="E46" s="33">
        <f t="shared" si="9"/>
        <v>2996115.75</v>
      </c>
      <c r="F46" s="66">
        <f t="shared" si="9"/>
        <v>71336.089285714275</v>
      </c>
      <c r="G46" s="65">
        <f t="shared" si="9"/>
        <v>35</v>
      </c>
      <c r="H46" s="33">
        <f t="shared" si="9"/>
        <v>2611115.75</v>
      </c>
      <c r="I46" s="66">
        <f t="shared" si="9"/>
        <v>74603.307142857127</v>
      </c>
      <c r="J46" s="35">
        <f>SUM(J45/12)</f>
        <v>7</v>
      </c>
      <c r="K46" s="36">
        <f>SUM(K45/12)</f>
        <v>385000</v>
      </c>
      <c r="L46" s="37">
        <f>SUM(L45/12)</f>
        <v>55000</v>
      </c>
      <c r="M46" s="41"/>
      <c r="N46" s="42"/>
      <c r="O46" s="40"/>
    </row>
    <row r="47" spans="2:15" s="2" customFormat="1" ht="15">
      <c r="C47" s="81" t="s">
        <v>29</v>
      </c>
      <c r="D47" s="81"/>
      <c r="E47" s="81"/>
      <c r="F47" s="81"/>
      <c r="G47" s="81"/>
      <c r="H47" s="81"/>
      <c r="I47" s="81"/>
      <c r="J47" s="81"/>
      <c r="K47" s="81"/>
      <c r="L47" s="81"/>
      <c r="M47" s="81"/>
      <c r="N47" s="81"/>
      <c r="O47" s="48"/>
    </row>
    <row r="48" spans="2:15"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</row>
    <row r="49" spans="3:15"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</row>
    <row r="50" spans="3:15"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</row>
    <row r="51" spans="3:15" ht="16.5">
      <c r="C51" s="84" t="s">
        <v>30</v>
      </c>
      <c r="D51" s="84"/>
      <c r="E51" s="84"/>
      <c r="F51" s="84"/>
      <c r="G51" s="84"/>
      <c r="H51" s="84"/>
      <c r="I51" s="84"/>
      <c r="J51" s="84"/>
      <c r="K51" s="84"/>
      <c r="L51" s="84"/>
      <c r="M51" s="84"/>
      <c r="N51" s="84"/>
      <c r="O51" s="84"/>
    </row>
    <row r="52" spans="3:15" ht="15.75" thickBot="1">
      <c r="C52" s="45"/>
      <c r="D52" s="46"/>
      <c r="E52" s="46"/>
      <c r="F52" s="46"/>
      <c r="G52" s="46"/>
      <c r="H52" s="47"/>
      <c r="I52" s="47"/>
      <c r="J52" s="47"/>
      <c r="K52" s="47"/>
      <c r="L52" s="47"/>
      <c r="M52" s="47"/>
      <c r="N52" s="48"/>
      <c r="O52" s="1" t="s">
        <v>2</v>
      </c>
    </row>
    <row r="53" spans="3:15" ht="15" customHeight="1">
      <c r="C53" s="85" t="s">
        <v>27</v>
      </c>
      <c r="D53" s="88" t="s">
        <v>4</v>
      </c>
      <c r="E53" s="89"/>
      <c r="F53" s="90"/>
      <c r="G53" s="91" t="s">
        <v>28</v>
      </c>
      <c r="H53" s="92"/>
      <c r="I53" s="93"/>
      <c r="J53" s="94" t="s">
        <v>6</v>
      </c>
      <c r="K53" s="95"/>
      <c r="L53" s="96"/>
      <c r="M53" s="91" t="s">
        <v>7</v>
      </c>
      <c r="N53" s="92"/>
      <c r="O53" s="93"/>
    </row>
    <row r="54" spans="3:15" ht="12.75" customHeight="1">
      <c r="C54" s="86"/>
      <c r="D54" s="82" t="s">
        <v>8</v>
      </c>
      <c r="E54" s="77" t="s">
        <v>9</v>
      </c>
      <c r="F54" s="79" t="s">
        <v>10</v>
      </c>
      <c r="G54" s="82" t="s">
        <v>8</v>
      </c>
      <c r="H54" s="77" t="s">
        <v>9</v>
      </c>
      <c r="I54" s="79" t="s">
        <v>10</v>
      </c>
      <c r="J54" s="82" t="s">
        <v>8</v>
      </c>
      <c r="K54" s="77" t="s">
        <v>9</v>
      </c>
      <c r="L54" s="79" t="s">
        <v>10</v>
      </c>
      <c r="M54" s="82" t="s">
        <v>8</v>
      </c>
      <c r="N54" s="77" t="s">
        <v>9</v>
      </c>
      <c r="O54" s="79" t="s">
        <v>10</v>
      </c>
    </row>
    <row r="55" spans="3:15" ht="13.5" thickBot="1">
      <c r="C55" s="87"/>
      <c r="D55" s="83"/>
      <c r="E55" s="78"/>
      <c r="F55" s="80"/>
      <c r="G55" s="83"/>
      <c r="H55" s="78"/>
      <c r="I55" s="80"/>
      <c r="J55" s="83"/>
      <c r="K55" s="78"/>
      <c r="L55" s="80"/>
      <c r="M55" s="83"/>
      <c r="N55" s="78"/>
      <c r="O55" s="80"/>
    </row>
    <row r="56" spans="3:15" ht="15.75">
      <c r="C56" s="67" t="s">
        <v>11</v>
      </c>
      <c r="D56" s="52">
        <v>42</v>
      </c>
      <c r="E56" s="6">
        <v>3285712</v>
      </c>
      <c r="F56" s="7">
        <f>SUM(E56/D56)</f>
        <v>78231.238095238092</v>
      </c>
      <c r="G56" s="52">
        <v>35</v>
      </c>
      <c r="H56" s="6">
        <f>SUM(E56-K56)</f>
        <v>2830712</v>
      </c>
      <c r="I56" s="7">
        <f>SUM(H56/G56)</f>
        <v>80877.485714285707</v>
      </c>
      <c r="J56" s="54">
        <v>7</v>
      </c>
      <c r="K56" s="68">
        <v>455000</v>
      </c>
      <c r="L56" s="7">
        <f>SUM(K56/J56)</f>
        <v>65000</v>
      </c>
      <c r="M56" s="69"/>
      <c r="N56" s="13"/>
      <c r="O56" s="11"/>
    </row>
    <row r="57" spans="3:15" ht="15.75">
      <c r="C57" s="70" t="s">
        <v>12</v>
      </c>
      <c r="D57" s="52">
        <v>42</v>
      </c>
      <c r="E57" s="16">
        <v>3357140</v>
      </c>
      <c r="F57" s="7">
        <f t="shared" ref="F57:F67" si="10">SUM(E57/D57)</f>
        <v>79931.904761904763</v>
      </c>
      <c r="G57" s="52">
        <v>35</v>
      </c>
      <c r="H57" s="6">
        <f t="shared" ref="H57:H67" si="11">SUM(E57-K57)</f>
        <v>2902140</v>
      </c>
      <c r="I57" s="7">
        <f t="shared" ref="I57:I67" si="12">SUM(H57/G57)</f>
        <v>82918.28571428571</v>
      </c>
      <c r="J57" s="54">
        <v>7</v>
      </c>
      <c r="K57" s="68">
        <v>455000</v>
      </c>
      <c r="L57" s="7">
        <f t="shared" ref="L57:L67" si="13">SUM(K57/J57)</f>
        <v>65000</v>
      </c>
      <c r="M57" s="71"/>
      <c r="N57" s="21"/>
      <c r="O57" s="19"/>
    </row>
    <row r="58" spans="3:15" ht="15.75">
      <c r="C58" s="70" t="s">
        <v>13</v>
      </c>
      <c r="D58" s="52">
        <v>42</v>
      </c>
      <c r="E58" s="16">
        <v>3428569</v>
      </c>
      <c r="F58" s="7">
        <f t="shared" si="10"/>
        <v>81632.595238095237</v>
      </c>
      <c r="G58" s="52">
        <v>35</v>
      </c>
      <c r="H58" s="6">
        <f t="shared" si="11"/>
        <v>2973569</v>
      </c>
      <c r="I58" s="7">
        <f t="shared" si="12"/>
        <v>84959.114285714284</v>
      </c>
      <c r="J58" s="54">
        <v>7</v>
      </c>
      <c r="K58" s="68">
        <v>455000</v>
      </c>
      <c r="L58" s="7">
        <f t="shared" si="13"/>
        <v>65000</v>
      </c>
      <c r="M58" s="71"/>
      <c r="N58" s="21"/>
      <c r="O58" s="19"/>
    </row>
    <row r="59" spans="3:15" ht="15.75">
      <c r="C59" s="70" t="s">
        <v>14</v>
      </c>
      <c r="D59" s="52">
        <v>42</v>
      </c>
      <c r="E59" s="16">
        <v>3499997</v>
      </c>
      <c r="F59" s="7">
        <f t="shared" si="10"/>
        <v>83333.261904761908</v>
      </c>
      <c r="G59" s="52">
        <v>35</v>
      </c>
      <c r="H59" s="6">
        <f t="shared" si="11"/>
        <v>3044997</v>
      </c>
      <c r="I59" s="7">
        <f t="shared" si="12"/>
        <v>86999.914285714287</v>
      </c>
      <c r="J59" s="54">
        <v>7</v>
      </c>
      <c r="K59" s="68">
        <v>455000</v>
      </c>
      <c r="L59" s="7">
        <f t="shared" si="13"/>
        <v>65000</v>
      </c>
      <c r="M59" s="71"/>
      <c r="N59" s="21"/>
      <c r="O59" s="19"/>
    </row>
    <row r="60" spans="3:15" ht="15.75">
      <c r="C60" s="70" t="s">
        <v>15</v>
      </c>
      <c r="D60" s="52">
        <v>42</v>
      </c>
      <c r="E60" s="16">
        <v>3571426</v>
      </c>
      <c r="F60" s="7">
        <f t="shared" si="10"/>
        <v>85033.952380952382</v>
      </c>
      <c r="G60" s="52">
        <v>35</v>
      </c>
      <c r="H60" s="6">
        <f t="shared" si="11"/>
        <v>3116426</v>
      </c>
      <c r="I60" s="7">
        <f t="shared" si="12"/>
        <v>89040.742857142861</v>
      </c>
      <c r="J60" s="54">
        <v>7</v>
      </c>
      <c r="K60" s="68">
        <v>455000</v>
      </c>
      <c r="L60" s="7">
        <f t="shared" si="13"/>
        <v>65000</v>
      </c>
      <c r="M60" s="71"/>
      <c r="N60" s="21"/>
      <c r="O60" s="19"/>
    </row>
    <row r="61" spans="3:15" ht="15.75">
      <c r="C61" s="70" t="s">
        <v>16</v>
      </c>
      <c r="D61" s="52">
        <v>42</v>
      </c>
      <c r="E61" s="16">
        <v>3571426</v>
      </c>
      <c r="F61" s="7">
        <f t="shared" si="10"/>
        <v>85033.952380952382</v>
      </c>
      <c r="G61" s="52">
        <v>35</v>
      </c>
      <c r="H61" s="6">
        <f t="shared" si="11"/>
        <v>3116426</v>
      </c>
      <c r="I61" s="7">
        <f t="shared" si="12"/>
        <v>89040.742857142861</v>
      </c>
      <c r="J61" s="54">
        <v>7</v>
      </c>
      <c r="K61" s="68">
        <v>455000</v>
      </c>
      <c r="L61" s="7">
        <f t="shared" si="13"/>
        <v>65000</v>
      </c>
      <c r="M61" s="71"/>
      <c r="N61" s="21"/>
      <c r="O61" s="19"/>
    </row>
    <row r="62" spans="3:15" ht="15.75">
      <c r="C62" s="70" t="s">
        <v>17</v>
      </c>
      <c r="D62" s="52">
        <v>42</v>
      </c>
      <c r="E62" s="16">
        <v>3571426</v>
      </c>
      <c r="F62" s="7">
        <f t="shared" si="10"/>
        <v>85033.952380952382</v>
      </c>
      <c r="G62" s="52">
        <v>35</v>
      </c>
      <c r="H62" s="6">
        <f t="shared" si="11"/>
        <v>3116426</v>
      </c>
      <c r="I62" s="7">
        <f t="shared" si="12"/>
        <v>89040.742857142861</v>
      </c>
      <c r="J62" s="54">
        <v>7</v>
      </c>
      <c r="K62" s="68">
        <v>455000</v>
      </c>
      <c r="L62" s="7">
        <f t="shared" si="13"/>
        <v>65000</v>
      </c>
      <c r="M62" s="71"/>
      <c r="N62" s="21"/>
      <c r="O62" s="19"/>
    </row>
    <row r="63" spans="3:15" ht="15.75">
      <c r="C63" s="70" t="s">
        <v>18</v>
      </c>
      <c r="D63" s="52">
        <v>42</v>
      </c>
      <c r="E63" s="16">
        <v>3571426</v>
      </c>
      <c r="F63" s="7">
        <f t="shared" si="10"/>
        <v>85033.952380952382</v>
      </c>
      <c r="G63" s="52">
        <v>35</v>
      </c>
      <c r="H63" s="6">
        <f t="shared" si="11"/>
        <v>3116426</v>
      </c>
      <c r="I63" s="7">
        <f t="shared" si="12"/>
        <v>89040.742857142861</v>
      </c>
      <c r="J63" s="54">
        <v>7</v>
      </c>
      <c r="K63" s="68">
        <v>455000</v>
      </c>
      <c r="L63" s="7">
        <f t="shared" si="13"/>
        <v>65000</v>
      </c>
      <c r="M63" s="71"/>
      <c r="N63" s="21"/>
      <c r="O63" s="19"/>
    </row>
    <row r="64" spans="3:15" ht="15.75">
      <c r="C64" s="70" t="s">
        <v>19</v>
      </c>
      <c r="D64" s="52">
        <v>42</v>
      </c>
      <c r="E64" s="16">
        <v>3571426</v>
      </c>
      <c r="F64" s="7">
        <f t="shared" si="10"/>
        <v>85033.952380952382</v>
      </c>
      <c r="G64" s="52">
        <v>35</v>
      </c>
      <c r="H64" s="6">
        <f t="shared" si="11"/>
        <v>3116426</v>
      </c>
      <c r="I64" s="7">
        <f t="shared" si="12"/>
        <v>89040.742857142861</v>
      </c>
      <c r="J64" s="54">
        <v>7</v>
      </c>
      <c r="K64" s="68">
        <v>455000</v>
      </c>
      <c r="L64" s="7">
        <f t="shared" si="13"/>
        <v>65000</v>
      </c>
      <c r="M64" s="71"/>
      <c r="N64" s="21"/>
      <c r="O64" s="19"/>
    </row>
    <row r="65" spans="3:15" ht="15.75">
      <c r="C65" s="70" t="s">
        <v>20</v>
      </c>
      <c r="D65" s="52">
        <v>42</v>
      </c>
      <c r="E65" s="16">
        <v>3571426</v>
      </c>
      <c r="F65" s="7">
        <f t="shared" si="10"/>
        <v>85033.952380952382</v>
      </c>
      <c r="G65" s="52">
        <v>35</v>
      </c>
      <c r="H65" s="6">
        <f t="shared" si="11"/>
        <v>3116426</v>
      </c>
      <c r="I65" s="7">
        <f t="shared" si="12"/>
        <v>89040.742857142861</v>
      </c>
      <c r="J65" s="54">
        <v>7</v>
      </c>
      <c r="K65" s="68">
        <v>455000</v>
      </c>
      <c r="L65" s="7">
        <f t="shared" si="13"/>
        <v>65000</v>
      </c>
      <c r="M65" s="71"/>
      <c r="N65" s="21"/>
      <c r="O65" s="19"/>
    </row>
    <row r="66" spans="3:15" ht="15.75">
      <c r="C66" s="70" t="s">
        <v>21</v>
      </c>
      <c r="D66" s="52">
        <v>42</v>
      </c>
      <c r="E66" s="16">
        <v>3571426</v>
      </c>
      <c r="F66" s="7">
        <f t="shared" si="10"/>
        <v>85033.952380952382</v>
      </c>
      <c r="G66" s="52">
        <v>35</v>
      </c>
      <c r="H66" s="6">
        <f t="shared" si="11"/>
        <v>3116426</v>
      </c>
      <c r="I66" s="7">
        <f t="shared" si="12"/>
        <v>89040.742857142861</v>
      </c>
      <c r="J66" s="54">
        <v>7</v>
      </c>
      <c r="K66" s="68">
        <v>455000</v>
      </c>
      <c r="L66" s="7">
        <f t="shared" si="13"/>
        <v>65000</v>
      </c>
      <c r="M66" s="71"/>
      <c r="N66" s="21"/>
      <c r="O66" s="19"/>
    </row>
    <row r="67" spans="3:15" ht="15.75">
      <c r="C67" s="70" t="s">
        <v>22</v>
      </c>
      <c r="D67" s="52">
        <v>42</v>
      </c>
      <c r="E67" s="16">
        <v>3571426</v>
      </c>
      <c r="F67" s="7">
        <f t="shared" si="10"/>
        <v>85033.952380952382</v>
      </c>
      <c r="G67" s="52">
        <v>35</v>
      </c>
      <c r="H67" s="6">
        <f t="shared" si="11"/>
        <v>3116426</v>
      </c>
      <c r="I67" s="7">
        <f t="shared" si="12"/>
        <v>89040.742857142861</v>
      </c>
      <c r="J67" s="54">
        <v>7</v>
      </c>
      <c r="K67" s="68">
        <v>455000</v>
      </c>
      <c r="L67" s="7">
        <f t="shared" si="13"/>
        <v>65000</v>
      </c>
      <c r="M67" s="71"/>
      <c r="N67" s="21"/>
      <c r="O67" s="19"/>
    </row>
    <row r="68" spans="3:15" ht="15.75">
      <c r="C68" s="72" t="s">
        <v>4</v>
      </c>
      <c r="D68" s="59">
        <f t="shared" ref="D68:I68" si="14">SUM(D56:D67)</f>
        <v>504</v>
      </c>
      <c r="E68" s="16">
        <f t="shared" si="14"/>
        <v>42142826</v>
      </c>
      <c r="F68" s="73">
        <f t="shared" si="14"/>
        <v>1003400.6190476193</v>
      </c>
      <c r="G68" s="59">
        <f t="shared" si="14"/>
        <v>420</v>
      </c>
      <c r="H68" s="16">
        <f t="shared" si="14"/>
        <v>36682826</v>
      </c>
      <c r="I68" s="73">
        <f t="shared" si="14"/>
        <v>1048080.7428571427</v>
      </c>
      <c r="J68" s="57">
        <f>SUM(J56:J67)</f>
        <v>84</v>
      </c>
      <c r="K68" s="55">
        <f>SUM(K56:K67)</f>
        <v>5460000</v>
      </c>
      <c r="L68" s="61">
        <f>SUM(L56:L67)</f>
        <v>780000</v>
      </c>
      <c r="M68" s="74"/>
      <c r="N68" s="63"/>
      <c r="O68" s="19"/>
    </row>
    <row r="69" spans="3:15" ht="16.5" thickBot="1">
      <c r="C69" s="75" t="s">
        <v>23</v>
      </c>
      <c r="D69" s="65">
        <f t="shared" ref="D69:I69" si="15">SUM(D68/12)</f>
        <v>42</v>
      </c>
      <c r="E69" s="33">
        <f t="shared" si="15"/>
        <v>3511902.1666666665</v>
      </c>
      <c r="F69" s="34">
        <f t="shared" si="15"/>
        <v>83616.718253968269</v>
      </c>
      <c r="G69" s="65">
        <f t="shared" si="15"/>
        <v>35</v>
      </c>
      <c r="H69" s="33">
        <f t="shared" si="15"/>
        <v>3056902.1666666665</v>
      </c>
      <c r="I69" s="34">
        <f t="shared" si="15"/>
        <v>87340.061904761897</v>
      </c>
      <c r="J69" s="35">
        <f>SUM(J68/12)</f>
        <v>7</v>
      </c>
      <c r="K69" s="36">
        <f>SUM(K68/12)</f>
        <v>455000</v>
      </c>
      <c r="L69" s="37">
        <f>SUM(L68/12)</f>
        <v>65000</v>
      </c>
      <c r="M69" s="76"/>
      <c r="N69" s="42"/>
      <c r="O69" s="40"/>
    </row>
    <row r="70" spans="3:15" ht="15">
      <c r="C70" s="81" t="s">
        <v>29</v>
      </c>
      <c r="D70" s="81"/>
      <c r="E70" s="81"/>
      <c r="F70" s="81"/>
      <c r="G70" s="81"/>
      <c r="H70" s="81"/>
      <c r="I70" s="81"/>
      <c r="J70" s="81"/>
      <c r="K70" s="81"/>
      <c r="L70" s="81"/>
      <c r="M70" s="81"/>
      <c r="N70" s="81"/>
      <c r="O70" s="48"/>
    </row>
    <row r="71" spans="3:15">
      <c r="C71" s="43"/>
      <c r="D71" s="43"/>
      <c r="E71" s="43"/>
      <c r="F71" s="43"/>
      <c r="G71" s="43"/>
      <c r="H71" s="43"/>
      <c r="I71" s="43"/>
      <c r="J71" s="43"/>
      <c r="K71" s="43"/>
      <c r="L71" s="43"/>
      <c r="M71" s="43"/>
      <c r="N71" s="43"/>
      <c r="O71" s="43"/>
    </row>
  </sheetData>
  <mergeCells count="57">
    <mergeCell ref="C4:O4"/>
    <mergeCell ref="C6:C8"/>
    <mergeCell ref="D6:F6"/>
    <mergeCell ref="G6:I6"/>
    <mergeCell ref="J6:L6"/>
    <mergeCell ref="M6:O6"/>
    <mergeCell ref="D7:D8"/>
    <mergeCell ref="E7:E8"/>
    <mergeCell ref="F7:F8"/>
    <mergeCell ref="G7:G8"/>
    <mergeCell ref="N7:N8"/>
    <mergeCell ref="O7:O8"/>
    <mergeCell ref="C23:N23"/>
    <mergeCell ref="C28:O28"/>
    <mergeCell ref="C30:C32"/>
    <mergeCell ref="D30:F30"/>
    <mergeCell ref="G30:I30"/>
    <mergeCell ref="J30:L30"/>
    <mergeCell ref="M30:O30"/>
    <mergeCell ref="D31:D32"/>
    <mergeCell ref="H7:H8"/>
    <mergeCell ref="I7:I8"/>
    <mergeCell ref="J7:J8"/>
    <mergeCell ref="K7:K8"/>
    <mergeCell ref="L7:L8"/>
    <mergeCell ref="M7:M8"/>
    <mergeCell ref="C47:N47"/>
    <mergeCell ref="E31:E32"/>
    <mergeCell ref="F31:F32"/>
    <mergeCell ref="G31:G32"/>
    <mergeCell ref="H31:H32"/>
    <mergeCell ref="I31:I32"/>
    <mergeCell ref="J31:J32"/>
    <mergeCell ref="K31:K32"/>
    <mergeCell ref="L31:L32"/>
    <mergeCell ref="M31:M32"/>
    <mergeCell ref="N31:N32"/>
    <mergeCell ref="O31:O32"/>
    <mergeCell ref="C51:O51"/>
    <mergeCell ref="C53:C55"/>
    <mergeCell ref="D53:F53"/>
    <mergeCell ref="G53:I53"/>
    <mergeCell ref="J53:L53"/>
    <mergeCell ref="M53:O53"/>
    <mergeCell ref="D54:D55"/>
    <mergeCell ref="E54:E55"/>
    <mergeCell ref="F54:F55"/>
    <mergeCell ref="G54:G55"/>
    <mergeCell ref="N54:N55"/>
    <mergeCell ref="O54:O55"/>
    <mergeCell ref="C70:N70"/>
    <mergeCell ref="H54:H55"/>
    <mergeCell ref="I54:I55"/>
    <mergeCell ref="J54:J55"/>
    <mergeCell ref="K54:K55"/>
    <mergeCell ref="L54:L55"/>
    <mergeCell ref="M54:M55"/>
  </mergeCells>
  <pageMargins left="0.31496062992125984" right="0.31496062992125984" top="0.74803149606299213" bottom="0.74803149606299213" header="0.31496062992125984" footer="0.31496062992125984"/>
  <pageSetup scale="75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Зараде</vt:lpstr>
      <vt:lpstr>Зараде!Print_Area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 10 pro</dc:creator>
  <cp:lastModifiedBy>Win 10 pro</cp:lastModifiedBy>
  <dcterms:created xsi:type="dcterms:W3CDTF">2021-01-29T11:05:21Z</dcterms:created>
  <dcterms:modified xsi:type="dcterms:W3CDTF">2021-01-29T11:36:22Z</dcterms:modified>
</cp:coreProperties>
</file>