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DOBRA" sheetId="5" r:id="rId1"/>
    <sheet name="USLUGE" sheetId="2" r:id="rId2"/>
    <sheet name="RADOVI" sheetId="3" r:id="rId3"/>
  </sheets>
  <calcPr calcId="125725" calcMode="manual"/>
</workbook>
</file>

<file path=xl/calcChain.xml><?xml version="1.0" encoding="utf-8"?>
<calcChain xmlns="http://schemas.openxmlformats.org/spreadsheetml/2006/main">
  <c r="E43" i="2"/>
  <c r="E41" l="1"/>
  <c r="D58" i="5"/>
  <c r="E58" s="1"/>
  <c r="C1" i="3" l="1"/>
  <c r="D3" i="2"/>
  <c r="C7" i="3"/>
  <c r="E56" i="5" l="1"/>
  <c r="D51"/>
  <c r="E51" s="1"/>
  <c r="E42" l="1"/>
  <c r="E22" i="2"/>
  <c r="E18"/>
  <c r="E28" i="5"/>
  <c r="E9" i="3"/>
  <c r="E5" l="1"/>
  <c r="D33" i="2"/>
  <c r="E33" l="1"/>
  <c r="C1"/>
  <c r="E13" i="3"/>
  <c r="E13" i="2"/>
  <c r="D13" i="5"/>
  <c r="E13" s="1"/>
  <c r="D9"/>
  <c r="E9" l="1"/>
  <c r="E46"/>
  <c r="E44" l="1"/>
  <c r="D24"/>
  <c r="C7" s="1"/>
  <c r="E24" l="1"/>
  <c r="C6"/>
  <c r="E37" i="2"/>
  <c r="E20" l="1"/>
  <c r="E3" l="1"/>
</calcChain>
</file>

<file path=xl/comments1.xml><?xml version="1.0" encoding="utf-8"?>
<comments xmlns="http://schemas.openxmlformats.org/spreadsheetml/2006/main">
  <authors>
    <author>Slavica</author>
  </authors>
  <commentList>
    <comment ref="H24" authorId="0">
      <text>
        <r>
          <rPr>
            <b/>
            <sz val="9"/>
            <color indexed="81"/>
            <rFont val="Tahoma"/>
            <family val="2"/>
          </rPr>
          <t>Slavica: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<sst xmlns="http://schemas.openxmlformats.org/spreadsheetml/2006/main" count="341" uniqueCount="136">
  <si>
    <t>Р.Б.</t>
  </si>
  <si>
    <t>Врста предмета</t>
  </si>
  <si>
    <t>Предмет јавне набавке</t>
  </si>
  <si>
    <t>Оквирно време покретања</t>
  </si>
  <si>
    <t>CPV</t>
  </si>
  <si>
    <t>1.</t>
  </si>
  <si>
    <t>Добра</t>
  </si>
  <si>
    <t>Гориво (дизел, бензин, ТНГ)</t>
  </si>
  <si>
    <t>2.</t>
  </si>
  <si>
    <t>Резервни делови и опрема за возила</t>
  </si>
  <si>
    <t>Храна за псе</t>
  </si>
  <si>
    <t>Канте и контејнери</t>
  </si>
  <si>
    <t>Наручилац</t>
  </si>
  <si>
    <t>ЈКП "Чистоћа" Жабаљ</t>
  </si>
  <si>
    <t>Година плана</t>
  </si>
  <si>
    <t>Верзија плана</t>
  </si>
  <si>
    <t>Датум усвајања</t>
  </si>
  <si>
    <t>Врста поступка</t>
  </si>
  <si>
    <t>Начин финансирања:</t>
  </si>
  <si>
    <t>Поцењена  вредност</t>
  </si>
  <si>
    <t>УКУПНО:</t>
  </si>
  <si>
    <t>сопствена средства</t>
  </si>
  <si>
    <t>Радови</t>
  </si>
  <si>
    <t>ДОБРА УКУПНО:</t>
  </si>
  <si>
    <t>Поцењена  вредност без ПДВ-А</t>
  </si>
  <si>
    <t>Набавка аутомобила</t>
  </si>
  <si>
    <t>Услуге поправке и одржавање возила</t>
  </si>
  <si>
    <t>Припрема, савијање и дељење рачуна</t>
  </si>
  <si>
    <t>Услуге</t>
  </si>
  <si>
    <t>буџет општине Жабаљ</t>
  </si>
  <si>
    <t>Служба за чишћење снега</t>
  </si>
  <si>
    <t>Орезивање дрвореда</t>
  </si>
  <si>
    <t>Чишћење депоније</t>
  </si>
  <si>
    <t>Одвоз угинулих животиња</t>
  </si>
  <si>
    <t>сопствена средства и средства из буџета општине Жабаљ</t>
  </si>
  <si>
    <t>Отворени поступак</t>
  </si>
  <si>
    <t>IV квартал</t>
  </si>
  <si>
    <t>I  квартал</t>
  </si>
  <si>
    <t>III квартал</t>
  </si>
  <si>
    <t>I квартал</t>
  </si>
  <si>
    <t>II квартал</t>
  </si>
  <si>
    <t>Сандра Ђурић</t>
  </si>
  <si>
    <t>Председник Надзорног одбора</t>
  </si>
  <si>
    <t>П9. Ford transit 350E</t>
  </si>
  <si>
    <t>П10. VW Golf</t>
  </si>
  <si>
    <t>П12. Пнеуматици</t>
  </si>
  <si>
    <t>конто</t>
  </si>
  <si>
    <t>09000000</t>
  </si>
  <si>
    <t>5130000 5131000</t>
  </si>
  <si>
    <t>Поцењена  вредност са ПДВ-ом</t>
  </si>
  <si>
    <t>53995630</t>
  </si>
  <si>
    <t>Одржавање и најам рачунарског програма</t>
  </si>
  <si>
    <t>Постављање ивичњака</t>
  </si>
  <si>
    <t xml:space="preserve">Грађевински материјал </t>
  </si>
  <si>
    <t xml:space="preserve">П1. Ман - TGM 18.290 4X2 LL </t>
  </si>
  <si>
    <t xml:space="preserve">П2. Ман - ME 18.280 MLLC </t>
  </si>
  <si>
    <t>П3. Аутосмећар Mercedes Benz- 950 Axsor 1824</t>
  </si>
  <si>
    <t>П4. Аутосмећар MercedesAtego</t>
  </si>
  <si>
    <t>П5. Iveco Eurocargo ML 190EL25/P</t>
  </si>
  <si>
    <t>П7. Фиат добло</t>
  </si>
  <si>
    <t>П8. Рено сеник</t>
  </si>
  <si>
    <t>П14. DEUTZ FAHR model “5110G GS“</t>
  </si>
  <si>
    <t>П15. Cherry ego</t>
  </si>
  <si>
    <t>П16. Остали прибор за возила</t>
  </si>
  <si>
    <t>П13. ЈCB - tip 4CX 4WD/4WS</t>
  </si>
  <si>
    <t>Партија 1 - Камен</t>
  </si>
  <si>
    <t>Партија 2 - Грађевинарство</t>
  </si>
  <si>
    <t>цвп</t>
  </si>
  <si>
    <t>Рачунарска опрема</t>
  </si>
  <si>
    <t xml:space="preserve">Партија 2 - Тонери за штампаче                  </t>
  </si>
  <si>
    <t xml:space="preserve">Партија 1 - Рачунарска опрема                         </t>
  </si>
  <si>
    <t>53990100</t>
  </si>
  <si>
    <t>55023000</t>
  </si>
  <si>
    <t>51221000          51222000</t>
  </si>
  <si>
    <t>сопствена соредства</t>
  </si>
  <si>
    <t>53995620</t>
  </si>
  <si>
    <t>П2. Поправка инсталација  и светиљки на канделаберима</t>
  </si>
  <si>
    <t>Камион кипер</t>
  </si>
  <si>
    <t>Електричарске услуге</t>
  </si>
  <si>
    <t>Одржавање путева- крпљење</t>
  </si>
  <si>
    <t>7960000</t>
  </si>
  <si>
    <t>98390000</t>
  </si>
  <si>
    <t>50232100</t>
  </si>
  <si>
    <t>9839000</t>
  </si>
  <si>
    <t>53995010</t>
  </si>
  <si>
    <t>Реконструкција ограде (кеју, вашар, гробља, депонија)</t>
  </si>
  <si>
    <t>УКУПНО УСЛУГЕ</t>
  </si>
  <si>
    <t>УКУПНО РАДОВИ</t>
  </si>
  <si>
    <t>П1. Одржавањ јавне расвете</t>
  </si>
  <si>
    <t>Услуге транспорта</t>
  </si>
  <si>
    <t>Одржавање стаза - асфалтирање</t>
  </si>
  <si>
    <t>Услуге кошења амброзије</t>
  </si>
  <si>
    <t>Уређење и израда паркинга</t>
  </si>
  <si>
    <t>51251/51293</t>
  </si>
  <si>
    <t xml:space="preserve">сопствена средства </t>
  </si>
  <si>
    <t>П6. ЛАДА НИВА</t>
  </si>
  <si>
    <t>Агенцијско ангажовање радника - комунални радници</t>
  </si>
  <si>
    <t>Одржавање атмосферске канализације</t>
  </si>
  <si>
    <t>53218100</t>
  </si>
  <si>
    <t>5399000</t>
  </si>
  <si>
    <t>Браварске услуге, заваривање и стругарске услуге</t>
  </si>
  <si>
    <t>53995510</t>
  </si>
  <si>
    <t>514/51292/51502</t>
  </si>
  <si>
    <t>30200000                30125100</t>
  </si>
  <si>
    <t>14212300  44100000</t>
  </si>
  <si>
    <t>34330000    34350000</t>
  </si>
  <si>
    <t>98395000</t>
  </si>
  <si>
    <t>45233229</t>
  </si>
  <si>
    <t>528000</t>
  </si>
  <si>
    <t>6000000</t>
  </si>
  <si>
    <t>9091000</t>
  </si>
  <si>
    <t>П7. Фиат панда</t>
  </si>
  <si>
    <t>П1. ПУТНИЧКА ВОЗИЛА  -53200000</t>
  </si>
  <si>
    <t>П2. Теретна возила - цистерне за изношење отпадних вода  53210000</t>
  </si>
  <si>
    <t>П6. Теретна возила - аутосмећари  53210000</t>
  </si>
  <si>
    <t>П3. Хидрауличарске и пнеуматске услуге  53995000</t>
  </si>
  <si>
    <t>П5. Аутоелектричарске услуге   5321010</t>
  </si>
  <si>
    <t>П7. ЈCB - tip 4CX 4WD/4WS  5321001</t>
  </si>
  <si>
    <t>П8. Трактор - DEUTZ FAHR model “5110G GS“   5321001</t>
  </si>
  <si>
    <t>Сопствена средства 1.250.000,00 динара без пдв-а, буџет општине Жабаљ 416.666,67 динара без пдв-а</t>
  </si>
  <si>
    <t>Партија 1 - Аутосмећар Mercedes Benz- 950 Axsor 1824</t>
  </si>
  <si>
    <t xml:space="preserve">Партија 2 - Аутосмећар MercedesAtego             </t>
  </si>
  <si>
    <t xml:space="preserve">Партија 3 - VW Kombi                  </t>
  </si>
  <si>
    <t>Набавка рачуноводственог програма</t>
  </si>
  <si>
    <t>П4. Вулканизер</t>
  </si>
  <si>
    <t>01.09.2025. године</t>
  </si>
  <si>
    <t>Партија 1 - Iveco Eurocargo ML 190EL25/P</t>
  </si>
  <si>
    <t xml:space="preserve">Партија 2 - Ман - ME 18.280 MLLC      </t>
  </si>
  <si>
    <t>III  квартал</t>
  </si>
  <si>
    <t>Чистилица</t>
  </si>
  <si>
    <t>Камион смећар</t>
  </si>
  <si>
    <t xml:space="preserve"> квартал</t>
  </si>
  <si>
    <t>III   квартал</t>
  </si>
  <si>
    <t xml:space="preserve">Грађевински материјал –
Инсталациони и остали материјал за завршне радове.
</t>
  </si>
  <si>
    <t xml:space="preserve">ДРУГА ИЗМЕНА ПЛАН ЈАВНИХ НАБАВКИ ЗА 2025. ГОДИНУ </t>
  </si>
  <si>
    <t>Сузбијање коровске и дрвенасте вегетације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</si>
</sst>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1"/>
      <color rgb="FF00B0F0"/>
      <name val="Calibri"/>
      <family val="2"/>
      <charset val="238"/>
      <scheme val="minor"/>
    </font>
    <font>
      <b/>
      <sz val="12"/>
      <name val="Times New Roman"/>
      <family val="1"/>
    </font>
    <font>
      <sz val="9"/>
      <name val="Times New Roman"/>
      <family val="1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2" xfId="0" applyFont="1" applyBorder="1" applyAlignment="1">
      <alignment vertical="center" wrapText="1"/>
    </xf>
    <xf numFmtId="0" fontId="0" fillId="0" borderId="0" xfId="0" applyFill="1"/>
    <xf numFmtId="0" fontId="2" fillId="2" borderId="6" xfId="0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4" fontId="2" fillId="0" borderId="4" xfId="0" applyNumberFormat="1" applyFont="1" applyBorder="1"/>
    <xf numFmtId="0" fontId="2" fillId="0" borderId="13" xfId="0" applyFont="1" applyBorder="1"/>
    <xf numFmtId="0" fontId="2" fillId="2" borderId="6" xfId="0" applyFont="1" applyFill="1" applyBorder="1"/>
    <xf numFmtId="4" fontId="2" fillId="2" borderId="6" xfId="0" applyNumberFormat="1" applyFont="1" applyFill="1" applyBorder="1"/>
    <xf numFmtId="0" fontId="2" fillId="2" borderId="15" xfId="0" applyFont="1" applyFill="1" applyBorder="1"/>
    <xf numFmtId="0" fontId="2" fillId="0" borderId="2" xfId="0" applyFont="1" applyBorder="1"/>
    <xf numFmtId="4" fontId="2" fillId="0" borderId="2" xfId="0" applyNumberFormat="1" applyFont="1" applyBorder="1"/>
    <xf numFmtId="0" fontId="6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2" fillId="3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28" xfId="0" applyFont="1" applyFill="1" applyBorder="1" applyAlignment="1">
      <alignment horizontal="center"/>
    </xf>
    <xf numFmtId="4" fontId="2" fillId="3" borderId="42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6" fillId="0" borderId="0" xfId="0" applyNumberFormat="1" applyFont="1"/>
    <xf numFmtId="0" fontId="2" fillId="3" borderId="4" xfId="0" applyFont="1" applyFill="1" applyBorder="1" applyAlignment="1">
      <alignment horizontal="right" vertical="center"/>
    </xf>
    <xf numFmtId="49" fontId="2" fillId="0" borderId="17" xfId="0" applyNumberFormat="1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2" fillId="0" borderId="4" xfId="0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vertical="center"/>
    </xf>
    <xf numFmtId="0" fontId="2" fillId="0" borderId="7" xfId="0" applyFont="1" applyFill="1" applyBorder="1" applyAlignment="1"/>
    <xf numFmtId="0" fontId="2" fillId="0" borderId="12" xfId="0" applyFont="1" applyFill="1" applyBorder="1" applyAlignment="1"/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6" xfId="0" applyFont="1" applyFill="1" applyBorder="1" applyAlignment="1"/>
    <xf numFmtId="0" fontId="2" fillId="0" borderId="46" xfId="0" applyFont="1" applyFill="1" applyBorder="1" applyAlignment="1">
      <alignment horizontal="right" vertical="center"/>
    </xf>
    <xf numFmtId="49" fontId="2" fillId="0" borderId="46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2" borderId="47" xfId="0" applyFont="1" applyFill="1" applyBorder="1" applyAlignment="1">
      <alignment horizontal="center" vertical="center"/>
    </xf>
    <xf numFmtId="49" fontId="2" fillId="2" borderId="11" xfId="0" applyNumberFormat="1" applyFont="1" applyFill="1" applyBorder="1"/>
    <xf numFmtId="4" fontId="2" fillId="0" borderId="3" xfId="0" applyNumberFormat="1" applyFont="1" applyBorder="1" applyAlignment="1">
      <alignment vertical="center"/>
    </xf>
    <xf numFmtId="0" fontId="2" fillId="2" borderId="10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2" borderId="4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" fontId="3" fillId="2" borderId="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Fill="1"/>
    <xf numFmtId="0" fontId="2" fillId="0" borderId="3" xfId="0" applyFont="1" applyBorder="1"/>
    <xf numFmtId="4" fontId="2" fillId="0" borderId="21" xfId="0" applyNumberFormat="1" applyFont="1" applyBorder="1" applyAlignment="1">
      <alignment vertical="center"/>
    </xf>
    <xf numFmtId="4" fontId="2" fillId="2" borderId="10" xfId="0" applyNumberFormat="1" applyFont="1" applyFill="1" applyBorder="1"/>
    <xf numFmtId="4" fontId="2" fillId="2" borderId="10" xfId="0" applyNumberFormat="1" applyFont="1" applyFill="1" applyBorder="1" applyAlignment="1">
      <alignment vertical="center"/>
    </xf>
    <xf numFmtId="0" fontId="2" fillId="0" borderId="38" xfId="0" applyFont="1" applyFill="1" applyBorder="1"/>
    <xf numFmtId="4" fontId="2" fillId="0" borderId="38" xfId="0" applyNumberFormat="1" applyFont="1" applyFill="1" applyBorder="1"/>
    <xf numFmtId="0" fontId="4" fillId="0" borderId="2" xfId="0" applyFont="1" applyBorder="1"/>
    <xf numFmtId="0" fontId="2" fillId="0" borderId="42" xfId="0" applyFont="1" applyFill="1" applyBorder="1" applyAlignment="1">
      <alignment wrapText="1"/>
    </xf>
    <xf numFmtId="4" fontId="2" fillId="0" borderId="42" xfId="0" applyNumberFormat="1" applyFont="1" applyFill="1" applyBorder="1" applyAlignment="1">
      <alignment vertical="center"/>
    </xf>
    <xf numFmtId="0" fontId="2" fillId="0" borderId="35" xfId="0" applyFont="1" applyBorder="1"/>
    <xf numFmtId="4" fontId="2" fillId="3" borderId="2" xfId="0" applyNumberFormat="1" applyFont="1" applyFill="1" applyBorder="1"/>
    <xf numFmtId="0" fontId="2" fillId="0" borderId="0" xfId="0" applyFont="1" applyBorder="1"/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vertical="center"/>
    </xf>
    <xf numFmtId="0" fontId="2" fillId="3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7" xfId="0" applyFont="1" applyBorder="1" applyAlignment="1">
      <alignment vertical="center" wrapText="1"/>
    </xf>
    <xf numFmtId="4" fontId="2" fillId="3" borderId="27" xfId="0" applyNumberFormat="1" applyFont="1" applyFill="1" applyBorder="1"/>
    <xf numFmtId="4" fontId="2" fillId="3" borderId="27" xfId="0" applyNumberFormat="1" applyFont="1" applyFill="1" applyBorder="1" applyAlignment="1">
      <alignment vertical="center"/>
    </xf>
    <xf numFmtId="4" fontId="2" fillId="0" borderId="0" xfId="0" applyNumberFormat="1" applyFont="1" applyBorder="1"/>
    <xf numFmtId="0" fontId="2" fillId="0" borderId="43" xfId="0" applyFont="1" applyBorder="1"/>
    <xf numFmtId="0" fontId="2" fillId="0" borderId="4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4" fontId="2" fillId="0" borderId="27" xfId="0" applyNumberFormat="1" applyFont="1" applyBorder="1" applyAlignment="1">
      <alignment vertical="center" wrapText="1"/>
    </xf>
    <xf numFmtId="4" fontId="4" fillId="2" borderId="10" xfId="0" applyNumberFormat="1" applyFont="1" applyFill="1" applyBorder="1"/>
    <xf numFmtId="4" fontId="2" fillId="0" borderId="2" xfId="0" applyNumberFormat="1" applyFont="1" applyBorder="1" applyAlignment="1">
      <alignment vertical="center"/>
    </xf>
    <xf numFmtId="0" fontId="16" fillId="0" borderId="0" xfId="0" applyFont="1"/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9" fontId="2" fillId="0" borderId="13" xfId="0" applyNumberFormat="1" applyFont="1" applyBorder="1" applyAlignment="1">
      <alignment wrapText="1"/>
    </xf>
    <xf numFmtId="49" fontId="2" fillId="2" borderId="50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left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vertical="center" wrapText="1"/>
    </xf>
    <xf numFmtId="0" fontId="2" fillId="6" borderId="51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vertical="center"/>
    </xf>
    <xf numFmtId="4" fontId="2" fillId="6" borderId="0" xfId="0" applyNumberFormat="1" applyFont="1" applyFill="1" applyBorder="1" applyAlignment="1">
      <alignment vertical="center"/>
    </xf>
    <xf numFmtId="4" fontId="2" fillId="6" borderId="28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/>
    <xf numFmtId="0" fontId="3" fillId="3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3" xfId="0" applyFont="1" applyFill="1" applyBorder="1"/>
    <xf numFmtId="0" fontId="1" fillId="2" borderId="6" xfId="0" applyFont="1" applyFill="1" applyBorder="1" applyAlignment="1">
      <alignment vertical="center"/>
    </xf>
    <xf numFmtId="4" fontId="18" fillId="2" borderId="6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wrapText="1"/>
    </xf>
    <xf numFmtId="0" fontId="1" fillId="0" borderId="4" xfId="0" applyFont="1" applyBorder="1" applyAlignment="1">
      <alignment horizontal="right" vertical="center"/>
    </xf>
    <xf numFmtId="49" fontId="1" fillId="3" borderId="13" xfId="0" applyNumberFormat="1" applyFont="1" applyFill="1" applyBorder="1"/>
    <xf numFmtId="0" fontId="1" fillId="3" borderId="13" xfId="0" applyFont="1" applyFill="1" applyBorder="1"/>
    <xf numFmtId="0" fontId="1" fillId="2" borderId="6" xfId="0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/>
    <xf numFmtId="4" fontId="8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/>
    <xf numFmtId="4" fontId="8" fillId="2" borderId="8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/>
    <xf numFmtId="4" fontId="19" fillId="2" borderId="6" xfId="0" applyNumberFormat="1" applyFont="1" applyFill="1" applyBorder="1"/>
    <xf numFmtId="4" fontId="19" fillId="2" borderId="6" xfId="0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4" fontId="20" fillId="2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5" xfId="0" applyFont="1" applyFill="1" applyBorder="1"/>
    <xf numFmtId="0" fontId="3" fillId="3" borderId="2" xfId="0" applyFont="1" applyFill="1" applyBorder="1" applyAlignment="1">
      <alignment vertical="center" wrapText="1"/>
    </xf>
    <xf numFmtId="0" fontId="3" fillId="0" borderId="38" xfId="0" applyFont="1" applyFill="1" applyBorder="1"/>
    <xf numFmtId="4" fontId="3" fillId="0" borderId="38" xfId="0" applyNumberFormat="1" applyFont="1" applyFill="1" applyBorder="1"/>
    <xf numFmtId="0" fontId="23" fillId="0" borderId="2" xfId="0" applyFont="1" applyBorder="1"/>
    <xf numFmtId="0" fontId="3" fillId="0" borderId="42" xfId="0" applyFont="1" applyFill="1" applyBorder="1" applyAlignment="1">
      <alignment wrapText="1"/>
    </xf>
    <xf numFmtId="4" fontId="3" fillId="0" borderId="2" xfId="0" applyNumberFormat="1" applyFont="1" applyFill="1" applyBorder="1"/>
    <xf numFmtId="0" fontId="23" fillId="0" borderId="0" xfId="0" applyFont="1" applyBorder="1"/>
    <xf numFmtId="0" fontId="24" fillId="0" borderId="13" xfId="0" applyFont="1" applyBorder="1" applyAlignment="1">
      <alignment wrapText="1"/>
    </xf>
    <xf numFmtId="4" fontId="3" fillId="2" borderId="3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/>
    <xf numFmtId="4" fontId="23" fillId="2" borderId="6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3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1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4" fontId="2" fillId="0" borderId="2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4" fontId="21" fillId="0" borderId="32" xfId="0" applyNumberFormat="1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0" borderId="32" xfId="0" applyNumberFormat="1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2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/>
    </xf>
    <xf numFmtId="0" fontId="4" fillId="5" borderId="45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2" fillId="5" borderId="5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4" fontId="5" fillId="0" borderId="29" xfId="0" applyNumberFormat="1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44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0" fontId="10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0" fontId="1" fillId="5" borderId="4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/>
    <xf numFmtId="0" fontId="4" fillId="0" borderId="0" xfId="0" applyFont="1" applyBorder="1"/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 vertical="center"/>
    </xf>
    <xf numFmtId="49" fontId="3" fillId="0" borderId="1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view="pageLayout" zoomScale="115" zoomScaleNormal="100" zoomScalePageLayoutView="115" workbookViewId="0">
      <selection activeCell="C60" sqref="C60"/>
    </sheetView>
  </sheetViews>
  <sheetFormatPr defaultRowHeight="15"/>
  <cols>
    <col min="1" max="1" width="7" customWidth="1"/>
    <col min="2" max="2" width="12.42578125" customWidth="1"/>
    <col min="3" max="3" width="38.140625" customWidth="1"/>
    <col min="4" max="4" width="13.5703125" customWidth="1"/>
    <col min="5" max="5" width="14.42578125" customWidth="1"/>
    <col min="6" max="6" width="10.85546875" customWidth="1"/>
    <col min="7" max="7" width="12.140625" customWidth="1"/>
    <col min="8" max="8" width="13.5703125" customWidth="1"/>
    <col min="9" max="10" width="9.140625" hidden="1" customWidth="1"/>
    <col min="11" max="11" width="11.7109375" bestFit="1" customWidth="1"/>
    <col min="13" max="13" width="10.140625" bestFit="1" customWidth="1"/>
    <col min="14" max="14" width="11.7109375" bestFit="1" customWidth="1"/>
  </cols>
  <sheetData>
    <row r="1" spans="1:10" ht="16.5" thickBot="1">
      <c r="A1" s="223" t="s">
        <v>134</v>
      </c>
      <c r="B1" s="224"/>
      <c r="C1" s="224"/>
      <c r="D1" s="224"/>
      <c r="E1" s="224"/>
      <c r="F1" s="224"/>
      <c r="G1" s="224"/>
      <c r="H1" s="224"/>
      <c r="I1" s="224"/>
      <c r="J1" s="225"/>
    </row>
    <row r="2" spans="1:10" ht="15.75">
      <c r="A2" s="226" t="s">
        <v>12</v>
      </c>
      <c r="B2" s="227"/>
      <c r="C2" s="228" t="s">
        <v>13</v>
      </c>
      <c r="D2" s="228"/>
      <c r="E2" s="228"/>
      <c r="F2" s="228"/>
      <c r="G2" s="228"/>
      <c r="H2" s="229"/>
      <c r="I2" s="2"/>
      <c r="J2" s="2"/>
    </row>
    <row r="3" spans="1:10">
      <c r="A3" s="230" t="s">
        <v>14</v>
      </c>
      <c r="B3" s="231"/>
      <c r="C3" s="232">
        <v>2025</v>
      </c>
      <c r="D3" s="232"/>
      <c r="E3" s="233"/>
      <c r="F3" s="232"/>
      <c r="G3" s="232"/>
      <c r="H3" s="234"/>
      <c r="I3" s="2"/>
      <c r="J3" s="2"/>
    </row>
    <row r="4" spans="1:10">
      <c r="A4" s="230" t="s">
        <v>15</v>
      </c>
      <c r="B4" s="231"/>
      <c r="C4" s="232">
        <v>3</v>
      </c>
      <c r="D4" s="232"/>
      <c r="E4" s="232"/>
      <c r="F4" s="232"/>
      <c r="G4" s="232"/>
      <c r="H4" s="234"/>
      <c r="I4" s="2"/>
      <c r="J4" s="2"/>
    </row>
    <row r="5" spans="1:10">
      <c r="A5" s="230" t="s">
        <v>16</v>
      </c>
      <c r="B5" s="231"/>
      <c r="C5" s="239" t="s">
        <v>125</v>
      </c>
      <c r="D5" s="240"/>
      <c r="E5" s="240"/>
      <c r="F5" s="240"/>
      <c r="G5" s="240"/>
      <c r="H5" s="241"/>
      <c r="I5" s="2"/>
      <c r="J5" s="2"/>
    </row>
    <row r="6" spans="1:10">
      <c r="A6" s="242" t="s">
        <v>20</v>
      </c>
      <c r="B6" s="243"/>
      <c r="C6" s="244">
        <f>SUM(C7+USLUGE!C1+RADOVI!C1)</f>
        <v>218010832.67000002</v>
      </c>
      <c r="D6" s="245"/>
      <c r="E6" s="245"/>
      <c r="F6" s="245"/>
      <c r="G6" s="245"/>
      <c r="H6" s="246"/>
      <c r="I6" s="2"/>
      <c r="J6" s="2"/>
    </row>
    <row r="7" spans="1:10" ht="15.75" thickBot="1">
      <c r="A7" s="247" t="s">
        <v>23</v>
      </c>
      <c r="B7" s="248"/>
      <c r="C7" s="249">
        <f>SUM(D9+D13+D17+D21+D24+D42+D44+D46+D51+D56+D58+D62+D64+D66)</f>
        <v>81733333.340000004</v>
      </c>
      <c r="D7" s="250"/>
      <c r="E7" s="250"/>
      <c r="F7" s="250"/>
      <c r="G7" s="250"/>
      <c r="H7" s="251"/>
      <c r="I7" s="2"/>
      <c r="J7" s="2"/>
    </row>
    <row r="8" spans="1:10" ht="45.75" customHeight="1" thickBot="1">
      <c r="A8" s="167" t="s">
        <v>0</v>
      </c>
      <c r="B8" s="168" t="s">
        <v>1</v>
      </c>
      <c r="C8" s="169" t="s">
        <v>2</v>
      </c>
      <c r="D8" s="170" t="s">
        <v>24</v>
      </c>
      <c r="E8" s="171" t="s">
        <v>49</v>
      </c>
      <c r="F8" s="168" t="s">
        <v>17</v>
      </c>
      <c r="G8" s="168" t="s">
        <v>3</v>
      </c>
      <c r="H8" s="172" t="s">
        <v>4</v>
      </c>
      <c r="I8" s="1"/>
      <c r="J8" s="3"/>
    </row>
    <row r="9" spans="1:10" ht="25.5" customHeight="1">
      <c r="A9" s="203">
        <v>1</v>
      </c>
      <c r="B9" s="49" t="s">
        <v>6</v>
      </c>
      <c r="C9" s="6" t="s">
        <v>68</v>
      </c>
      <c r="D9" s="159">
        <f>SUM(D10:D11)</f>
        <v>1350000</v>
      </c>
      <c r="E9" s="41">
        <f>SUM(D9*1.2)</f>
        <v>1620000</v>
      </c>
      <c r="F9" s="7"/>
      <c r="G9" s="12"/>
      <c r="H9" s="14"/>
      <c r="I9" s="2"/>
      <c r="J9" s="2"/>
    </row>
    <row r="10" spans="1:10" ht="18.75" customHeight="1">
      <c r="A10" s="204"/>
      <c r="B10" s="26"/>
      <c r="C10" s="76" t="s">
        <v>70</v>
      </c>
      <c r="D10" s="77">
        <v>800000</v>
      </c>
      <c r="E10" s="78"/>
      <c r="F10" s="235" t="s">
        <v>35</v>
      </c>
      <c r="G10" s="222" t="s">
        <v>37</v>
      </c>
      <c r="H10" s="211" t="s">
        <v>103</v>
      </c>
      <c r="I10" s="2"/>
      <c r="J10" s="2"/>
    </row>
    <row r="11" spans="1:10">
      <c r="A11" s="205"/>
      <c r="B11" s="27"/>
      <c r="C11" s="79" t="s">
        <v>69</v>
      </c>
      <c r="D11" s="80">
        <v>550000</v>
      </c>
      <c r="E11" s="81"/>
      <c r="F11" s="236"/>
      <c r="G11" s="237"/>
      <c r="H11" s="238"/>
    </row>
    <row r="12" spans="1:10" ht="27" customHeight="1" thickBot="1">
      <c r="A12" s="252" t="s">
        <v>18</v>
      </c>
      <c r="B12" s="253"/>
      <c r="C12" s="208" t="s">
        <v>21</v>
      </c>
      <c r="D12" s="209"/>
      <c r="E12" s="209"/>
      <c r="F12" s="210"/>
      <c r="G12" s="24" t="s">
        <v>46</v>
      </c>
      <c r="H12" s="43" t="s">
        <v>73</v>
      </c>
    </row>
    <row r="13" spans="1:10">
      <c r="A13" s="203">
        <v>2</v>
      </c>
      <c r="B13" s="49" t="s">
        <v>6</v>
      </c>
      <c r="C13" s="12" t="s">
        <v>53</v>
      </c>
      <c r="D13" s="160">
        <f>SUM(D14:D15)</f>
        <v>4000000</v>
      </c>
      <c r="E13" s="7">
        <f>SUM(D13*1.2)</f>
        <v>4800000</v>
      </c>
      <c r="F13" s="13"/>
      <c r="G13" s="12"/>
      <c r="H13" s="14"/>
    </row>
    <row r="14" spans="1:10" ht="24" customHeight="1">
      <c r="A14" s="204"/>
      <c r="B14" s="26"/>
      <c r="C14" s="20" t="s">
        <v>65</v>
      </c>
      <c r="D14" s="82">
        <v>1000000</v>
      </c>
      <c r="E14" s="83"/>
      <c r="F14" s="235" t="s">
        <v>35</v>
      </c>
      <c r="G14" s="254" t="s">
        <v>37</v>
      </c>
      <c r="H14" s="211" t="s">
        <v>104</v>
      </c>
    </row>
    <row r="15" spans="1:10" ht="14.25" customHeight="1">
      <c r="A15" s="205"/>
      <c r="B15" s="27"/>
      <c r="C15" s="84" t="s">
        <v>66</v>
      </c>
      <c r="D15" s="85">
        <v>3000000</v>
      </c>
      <c r="E15" s="81"/>
      <c r="F15" s="236"/>
      <c r="G15" s="255"/>
      <c r="H15" s="238"/>
    </row>
    <row r="16" spans="1:10" ht="15.75" thickBot="1">
      <c r="A16" s="206" t="s">
        <v>18</v>
      </c>
      <c r="B16" s="207"/>
      <c r="C16" s="218" t="s">
        <v>94</v>
      </c>
      <c r="D16" s="219"/>
      <c r="E16" s="219"/>
      <c r="F16" s="220"/>
      <c r="G16" s="24" t="s">
        <v>46</v>
      </c>
      <c r="H16" s="53" t="s">
        <v>93</v>
      </c>
    </row>
    <row r="17" spans="1:11">
      <c r="A17" s="203">
        <v>3</v>
      </c>
      <c r="B17" s="50" t="s">
        <v>6</v>
      </c>
      <c r="C17" s="12" t="s">
        <v>10</v>
      </c>
      <c r="D17" s="160">
        <v>1200000</v>
      </c>
      <c r="E17" s="7">
        <v>1440000</v>
      </c>
      <c r="F17" s="13"/>
      <c r="G17" s="12"/>
      <c r="H17" s="14"/>
    </row>
    <row r="18" spans="1:11">
      <c r="A18" s="204"/>
      <c r="B18" s="20"/>
      <c r="C18" s="20"/>
      <c r="D18" s="82"/>
      <c r="E18" s="86"/>
      <c r="F18" s="201" t="s">
        <v>35</v>
      </c>
      <c r="G18" s="199" t="s">
        <v>37</v>
      </c>
      <c r="H18" s="197">
        <v>15700000</v>
      </c>
    </row>
    <row r="19" spans="1:11" ht="12.75" customHeight="1">
      <c r="A19" s="205"/>
      <c r="B19" s="20"/>
      <c r="C19" s="87"/>
      <c r="D19" s="82"/>
      <c r="E19" s="86"/>
      <c r="F19" s="202"/>
      <c r="G19" s="200"/>
      <c r="H19" s="198"/>
    </row>
    <row r="20" spans="1:11" ht="15.75" thickBot="1">
      <c r="A20" s="214" t="s">
        <v>18</v>
      </c>
      <c r="B20" s="215"/>
      <c r="C20" s="88" t="s">
        <v>21</v>
      </c>
      <c r="D20" s="89"/>
      <c r="E20" s="89"/>
      <c r="F20" s="89"/>
      <c r="G20" s="38" t="s">
        <v>46</v>
      </c>
      <c r="H20" s="52">
        <v>51291000</v>
      </c>
    </row>
    <row r="21" spans="1:11" ht="30">
      <c r="A21" s="25">
        <v>4</v>
      </c>
      <c r="B21" s="21" t="s">
        <v>6</v>
      </c>
      <c r="C21" s="90" t="s">
        <v>7</v>
      </c>
      <c r="D21" s="161">
        <v>11000000</v>
      </c>
      <c r="E21" s="91">
        <v>13200000</v>
      </c>
      <c r="F21" s="92" t="s">
        <v>35</v>
      </c>
      <c r="G21" s="21" t="s">
        <v>38</v>
      </c>
      <c r="H21" s="22" t="s">
        <v>47</v>
      </c>
    </row>
    <row r="22" spans="1:11">
      <c r="A22" s="121"/>
      <c r="B22" s="122"/>
      <c r="C22" s="123"/>
      <c r="D22" s="124"/>
      <c r="E22" s="124"/>
      <c r="F22" s="125"/>
      <c r="G22" s="126"/>
      <c r="H22" s="127"/>
    </row>
    <row r="23" spans="1:11" ht="44.25" customHeight="1" thickBot="1">
      <c r="A23" s="216" t="s">
        <v>18</v>
      </c>
      <c r="B23" s="217"/>
      <c r="C23" s="218" t="s">
        <v>34</v>
      </c>
      <c r="D23" s="219"/>
      <c r="E23" s="219"/>
      <c r="F23" s="220"/>
      <c r="G23" s="24" t="s">
        <v>46</v>
      </c>
      <c r="H23" s="23" t="s">
        <v>48</v>
      </c>
    </row>
    <row r="24" spans="1:11" ht="66" customHeight="1">
      <c r="A24" s="203">
        <v>5</v>
      </c>
      <c r="B24" s="9" t="s">
        <v>6</v>
      </c>
      <c r="C24" s="6" t="s">
        <v>9</v>
      </c>
      <c r="D24" s="162">
        <f>SUM(D25:D40)</f>
        <v>6800000</v>
      </c>
      <c r="E24" s="75">
        <f>SUM(D24*1.2)</f>
        <v>8160000</v>
      </c>
      <c r="F24" s="7"/>
      <c r="G24" s="12"/>
      <c r="H24" s="14"/>
    </row>
    <row r="25" spans="1:11">
      <c r="A25" s="204"/>
      <c r="B25" s="15"/>
      <c r="C25" s="94" t="s">
        <v>54</v>
      </c>
      <c r="D25" s="95">
        <v>300000</v>
      </c>
      <c r="E25" s="83"/>
      <c r="F25" s="221" t="s">
        <v>35</v>
      </c>
      <c r="G25" s="222" t="s">
        <v>37</v>
      </c>
      <c r="H25" s="211" t="s">
        <v>105</v>
      </c>
    </row>
    <row r="26" spans="1:11">
      <c r="A26" s="204"/>
      <c r="B26" s="15"/>
      <c r="C26" s="94" t="s">
        <v>55</v>
      </c>
      <c r="D26" s="95">
        <v>500000</v>
      </c>
      <c r="E26" s="83"/>
      <c r="F26" s="221"/>
      <c r="G26" s="222"/>
      <c r="H26" s="211"/>
    </row>
    <row r="27" spans="1:11" ht="30">
      <c r="A27" s="204"/>
      <c r="B27" s="15"/>
      <c r="C27" s="94" t="s">
        <v>56</v>
      </c>
      <c r="D27" s="96">
        <v>300000</v>
      </c>
      <c r="E27" s="83"/>
      <c r="F27" s="221"/>
      <c r="G27" s="222"/>
      <c r="H27" s="211"/>
    </row>
    <row r="28" spans="1:11">
      <c r="A28" s="204"/>
      <c r="B28" s="15"/>
      <c r="C28" s="94" t="s">
        <v>57</v>
      </c>
      <c r="D28" s="95">
        <v>300000</v>
      </c>
      <c r="E28" s="97">
        <f>SUM(D25:D35,D37:D39)</f>
        <v>4500000</v>
      </c>
      <c r="F28" s="221"/>
      <c r="G28" s="222"/>
      <c r="H28" s="211"/>
    </row>
    <row r="29" spans="1:11">
      <c r="A29" s="204"/>
      <c r="B29" s="15"/>
      <c r="C29" s="94" t="s">
        <v>58</v>
      </c>
      <c r="D29" s="95">
        <v>200000</v>
      </c>
      <c r="E29" s="97"/>
      <c r="F29" s="221"/>
      <c r="G29" s="222"/>
      <c r="H29" s="211"/>
      <c r="K29" s="93"/>
    </row>
    <row r="30" spans="1:11">
      <c r="A30" s="204"/>
      <c r="B30" s="16"/>
      <c r="C30" s="94" t="s">
        <v>95</v>
      </c>
      <c r="D30" s="95">
        <v>380000</v>
      </c>
      <c r="E30" s="83"/>
      <c r="F30" s="221"/>
      <c r="G30" s="222"/>
      <c r="H30" s="211"/>
    </row>
    <row r="31" spans="1:11">
      <c r="A31" s="204"/>
      <c r="B31" s="15"/>
      <c r="C31" s="94" t="s">
        <v>59</v>
      </c>
      <c r="D31" s="95">
        <v>320000</v>
      </c>
      <c r="E31" s="83"/>
      <c r="F31" s="221"/>
      <c r="G31" s="222"/>
      <c r="H31" s="211"/>
    </row>
    <row r="32" spans="1:11">
      <c r="A32" s="204"/>
      <c r="B32" s="15"/>
      <c r="C32" s="94" t="s">
        <v>60</v>
      </c>
      <c r="D32" s="95">
        <v>300000</v>
      </c>
      <c r="E32" s="83"/>
      <c r="F32" s="221"/>
      <c r="G32" s="222"/>
      <c r="H32" s="211"/>
    </row>
    <row r="33" spans="1:14">
      <c r="A33" s="204"/>
      <c r="B33" s="15"/>
      <c r="C33" s="94" t="s">
        <v>111</v>
      </c>
      <c r="D33" s="95">
        <v>300000</v>
      </c>
      <c r="E33" s="83"/>
      <c r="F33" s="221"/>
      <c r="G33" s="222"/>
      <c r="H33" s="211"/>
      <c r="M33" s="93"/>
    </row>
    <row r="34" spans="1:14">
      <c r="A34" s="204"/>
      <c r="B34" s="15"/>
      <c r="C34" s="98" t="s">
        <v>43</v>
      </c>
      <c r="D34" s="95">
        <v>350000</v>
      </c>
      <c r="E34" s="83"/>
      <c r="F34" s="221"/>
      <c r="G34" s="222"/>
      <c r="H34" s="211"/>
      <c r="N34" s="93"/>
    </row>
    <row r="35" spans="1:14">
      <c r="A35" s="204"/>
      <c r="B35" s="15"/>
      <c r="C35" s="94" t="s">
        <v>44</v>
      </c>
      <c r="D35" s="95">
        <v>350000</v>
      </c>
      <c r="E35" s="83"/>
      <c r="F35" s="221"/>
      <c r="G35" s="222"/>
      <c r="H35" s="212"/>
    </row>
    <row r="36" spans="1:14">
      <c r="A36" s="204"/>
      <c r="B36" s="15"/>
      <c r="C36" s="94" t="s">
        <v>45</v>
      </c>
      <c r="D36" s="95">
        <v>1600000</v>
      </c>
      <c r="E36" s="83"/>
      <c r="F36" s="221"/>
      <c r="G36" s="222"/>
      <c r="H36" s="211"/>
    </row>
    <row r="37" spans="1:14">
      <c r="A37" s="204"/>
      <c r="B37" s="15"/>
      <c r="C37" s="98" t="s">
        <v>64</v>
      </c>
      <c r="D37" s="95">
        <v>350000</v>
      </c>
      <c r="E37" s="83"/>
      <c r="F37" s="221"/>
      <c r="G37" s="222"/>
      <c r="H37" s="211"/>
    </row>
    <row r="38" spans="1:14">
      <c r="A38" s="204"/>
      <c r="B38" s="15"/>
      <c r="C38" s="98" t="s">
        <v>61</v>
      </c>
      <c r="D38" s="95">
        <v>350000</v>
      </c>
      <c r="E38" s="83"/>
      <c r="F38" s="221"/>
      <c r="G38" s="222"/>
      <c r="H38" s="213"/>
    </row>
    <row r="39" spans="1:14">
      <c r="A39" s="204"/>
      <c r="B39" s="15"/>
      <c r="C39" s="94" t="s">
        <v>62</v>
      </c>
      <c r="D39" s="95">
        <v>200000</v>
      </c>
      <c r="E39" s="83"/>
      <c r="F39" s="221"/>
      <c r="G39" s="222"/>
      <c r="H39" s="213"/>
    </row>
    <row r="40" spans="1:14">
      <c r="A40" s="204"/>
      <c r="B40" s="15"/>
      <c r="C40" s="99" t="s">
        <v>63</v>
      </c>
      <c r="D40" s="32">
        <v>700000</v>
      </c>
      <c r="E40" s="83"/>
      <c r="F40" s="221"/>
      <c r="G40" s="222"/>
      <c r="H40" s="213"/>
    </row>
    <row r="41" spans="1:14" ht="15.75" thickBot="1">
      <c r="A41" s="206" t="s">
        <v>18</v>
      </c>
      <c r="B41" s="207"/>
      <c r="C41" s="208" t="s">
        <v>21</v>
      </c>
      <c r="D41" s="209"/>
      <c r="E41" s="209"/>
      <c r="F41" s="210"/>
      <c r="G41" s="24" t="s">
        <v>46</v>
      </c>
      <c r="H41" s="108" t="s">
        <v>102</v>
      </c>
    </row>
    <row r="42" spans="1:14" ht="30">
      <c r="A42" s="40">
        <v>6</v>
      </c>
      <c r="B42" s="51" t="s">
        <v>6</v>
      </c>
      <c r="C42" s="100" t="s">
        <v>11</v>
      </c>
      <c r="D42" s="163">
        <v>1666666.67</v>
      </c>
      <c r="E42" s="91">
        <f>SUM(D42*1.2)</f>
        <v>2000000.0039999997</v>
      </c>
      <c r="F42" s="69" t="s">
        <v>35</v>
      </c>
      <c r="G42" s="33" t="s">
        <v>37</v>
      </c>
      <c r="H42" s="34">
        <v>34928480</v>
      </c>
    </row>
    <row r="43" spans="1:14" ht="15.75" thickBot="1">
      <c r="A43" s="206" t="s">
        <v>18</v>
      </c>
      <c r="B43" s="207"/>
      <c r="C43" s="256" t="s">
        <v>119</v>
      </c>
      <c r="D43" s="257"/>
      <c r="E43" s="257"/>
      <c r="F43" s="258"/>
      <c r="G43" s="24" t="s">
        <v>46</v>
      </c>
      <c r="H43" s="11">
        <v>51501000</v>
      </c>
    </row>
    <row r="44" spans="1:14" ht="30">
      <c r="A44" s="40">
        <v>7</v>
      </c>
      <c r="B44" s="9" t="s">
        <v>6</v>
      </c>
      <c r="C44" s="6" t="s">
        <v>25</v>
      </c>
      <c r="D44" s="159">
        <v>1200000</v>
      </c>
      <c r="E44" s="91">
        <f>SUM(D44*1.2)</f>
        <v>1440000</v>
      </c>
      <c r="F44" s="8" t="s">
        <v>35</v>
      </c>
      <c r="G44" s="9" t="s">
        <v>37</v>
      </c>
      <c r="H44" s="42">
        <v>34110000</v>
      </c>
    </row>
    <row r="45" spans="1:14" ht="15.75" thickBot="1">
      <c r="A45" s="206" t="s">
        <v>18</v>
      </c>
      <c r="B45" s="207"/>
      <c r="C45" s="208" t="s">
        <v>21</v>
      </c>
      <c r="D45" s="209"/>
      <c r="E45" s="209"/>
      <c r="F45" s="210"/>
      <c r="G45" s="24" t="s">
        <v>46</v>
      </c>
      <c r="H45" s="11">
        <v>260000</v>
      </c>
    </row>
    <row r="46" spans="1:14" ht="30">
      <c r="A46" s="48">
        <v>8</v>
      </c>
      <c r="B46" s="9" t="s">
        <v>6</v>
      </c>
      <c r="C46" s="6" t="s">
        <v>77</v>
      </c>
      <c r="D46" s="159">
        <v>6000000</v>
      </c>
      <c r="E46" s="91">
        <f>SUM(D46*1.2)</f>
        <v>7200000</v>
      </c>
      <c r="F46" s="8" t="s">
        <v>35</v>
      </c>
      <c r="G46" s="9" t="s">
        <v>37</v>
      </c>
      <c r="H46" s="42">
        <v>34134000</v>
      </c>
    </row>
    <row r="47" spans="1:14" ht="15.75" thickBot="1">
      <c r="A47" s="206" t="s">
        <v>18</v>
      </c>
      <c r="B47" s="207"/>
      <c r="C47" s="208" t="s">
        <v>21</v>
      </c>
      <c r="D47" s="209"/>
      <c r="E47" s="209"/>
      <c r="F47" s="210"/>
      <c r="G47" s="24" t="s">
        <v>46</v>
      </c>
      <c r="H47" s="11">
        <v>260000</v>
      </c>
    </row>
    <row r="50" spans="1:10" ht="15.75" thickBot="1"/>
    <row r="51" spans="1:10">
      <c r="A51" s="203">
        <v>9</v>
      </c>
      <c r="B51" s="49" t="s">
        <v>6</v>
      </c>
      <c r="C51" s="6" t="s">
        <v>9</v>
      </c>
      <c r="D51" s="316">
        <f>SUM(D52:D54)</f>
        <v>900000</v>
      </c>
      <c r="E51" s="41">
        <f>SUM(D51*1.2)</f>
        <v>1080000</v>
      </c>
      <c r="F51" s="7"/>
      <c r="G51" s="12"/>
      <c r="H51" s="14"/>
    </row>
    <row r="52" spans="1:10">
      <c r="A52" s="204"/>
      <c r="B52" s="26"/>
      <c r="C52" s="76" t="s">
        <v>120</v>
      </c>
      <c r="D52" s="77">
        <v>300000</v>
      </c>
      <c r="E52" s="78"/>
      <c r="F52" s="235" t="s">
        <v>35</v>
      </c>
      <c r="G52" s="222" t="s">
        <v>37</v>
      </c>
      <c r="H52" s="211">
        <v>34330000</v>
      </c>
    </row>
    <row r="53" spans="1:10">
      <c r="A53" s="204"/>
      <c r="B53" s="26"/>
      <c r="C53" s="79" t="s">
        <v>121</v>
      </c>
      <c r="D53" s="317">
        <v>300000</v>
      </c>
      <c r="E53" s="318"/>
      <c r="F53" s="235"/>
      <c r="G53" s="222"/>
      <c r="H53" s="211"/>
    </row>
    <row r="54" spans="1:10">
      <c r="A54" s="205"/>
      <c r="B54" s="27"/>
      <c r="C54" s="79" t="s">
        <v>122</v>
      </c>
      <c r="D54" s="80">
        <v>300000</v>
      </c>
      <c r="E54" s="81"/>
      <c r="F54" s="236"/>
      <c r="G54" s="237"/>
      <c r="H54" s="238"/>
    </row>
    <row r="55" spans="1:10" ht="15.75" thickBot="1">
      <c r="A55" s="319" t="s">
        <v>18</v>
      </c>
      <c r="B55" s="320"/>
      <c r="C55" s="208" t="s">
        <v>21</v>
      </c>
      <c r="D55" s="209"/>
      <c r="E55" s="209"/>
      <c r="F55" s="210"/>
      <c r="G55" s="24" t="s">
        <v>46</v>
      </c>
      <c r="H55" s="43">
        <v>51400000</v>
      </c>
    </row>
    <row r="56" spans="1:10" ht="30">
      <c r="A56" s="196">
        <v>10</v>
      </c>
      <c r="B56" s="131" t="s">
        <v>6</v>
      </c>
      <c r="C56" s="6" t="s">
        <v>123</v>
      </c>
      <c r="D56" s="316">
        <v>2916666.67</v>
      </c>
      <c r="E56" s="91">
        <f>SUM(D56*1.2)</f>
        <v>3500000.0039999997</v>
      </c>
      <c r="F56" s="8" t="s">
        <v>35</v>
      </c>
      <c r="G56" s="131" t="s">
        <v>37</v>
      </c>
      <c r="H56" s="42"/>
      <c r="I56" s="70"/>
      <c r="J56" s="70"/>
    </row>
    <row r="57" spans="1:10" ht="15.75" thickBot="1">
      <c r="A57" s="206" t="s">
        <v>18</v>
      </c>
      <c r="B57" s="207"/>
      <c r="C57" s="208" t="s">
        <v>21</v>
      </c>
      <c r="D57" s="209"/>
      <c r="E57" s="209"/>
      <c r="F57" s="210"/>
      <c r="G57" s="24" t="s">
        <v>46</v>
      </c>
      <c r="H57" s="11">
        <v>26000</v>
      </c>
      <c r="I57" s="70"/>
      <c r="J57" s="70"/>
    </row>
    <row r="58" spans="1:10">
      <c r="A58" s="268">
        <v>11</v>
      </c>
      <c r="B58" s="178" t="s">
        <v>6</v>
      </c>
      <c r="C58" s="65" t="s">
        <v>9</v>
      </c>
      <c r="D58" s="179">
        <f>SUM(D59:D60)</f>
        <v>700000</v>
      </c>
      <c r="E58" s="180">
        <f>SUM(D58*1.2)</f>
        <v>840000</v>
      </c>
      <c r="F58" s="66"/>
      <c r="G58" s="181"/>
      <c r="H58" s="182"/>
    </row>
    <row r="59" spans="1:10">
      <c r="A59" s="269"/>
      <c r="B59" s="183"/>
      <c r="C59" s="184" t="s">
        <v>126</v>
      </c>
      <c r="D59" s="185">
        <v>200000</v>
      </c>
      <c r="E59" s="186"/>
      <c r="F59" s="270" t="s">
        <v>35</v>
      </c>
      <c r="G59" s="264" t="s">
        <v>131</v>
      </c>
      <c r="H59" s="265">
        <v>34330000</v>
      </c>
    </row>
    <row r="60" spans="1:10">
      <c r="A60" s="269"/>
      <c r="B60" s="183"/>
      <c r="C60" s="187" t="s">
        <v>127</v>
      </c>
      <c r="D60" s="188">
        <v>500000</v>
      </c>
      <c r="E60" s="189"/>
      <c r="F60" s="270"/>
      <c r="G60" s="264"/>
      <c r="H60" s="265"/>
    </row>
    <row r="61" spans="1:10" ht="15.75" thickBot="1">
      <c r="A61" s="266" t="s">
        <v>18</v>
      </c>
      <c r="B61" s="267"/>
      <c r="C61" s="261" t="s">
        <v>21</v>
      </c>
      <c r="D61" s="262"/>
      <c r="E61" s="262"/>
      <c r="F61" s="263"/>
      <c r="G61" s="136" t="s">
        <v>46</v>
      </c>
      <c r="H61" s="190">
        <v>51400000</v>
      </c>
    </row>
    <row r="62" spans="1:10" ht="30">
      <c r="A62" s="195">
        <v>12</v>
      </c>
      <c r="B62" s="134" t="s">
        <v>6</v>
      </c>
      <c r="C62" s="65" t="s">
        <v>129</v>
      </c>
      <c r="D62" s="179">
        <v>21000000</v>
      </c>
      <c r="E62" s="191">
        <v>25200000</v>
      </c>
      <c r="F62" s="135" t="s">
        <v>35</v>
      </c>
      <c r="G62" s="134" t="s">
        <v>132</v>
      </c>
      <c r="H62" s="192"/>
    </row>
    <row r="63" spans="1:10" ht="15.75" thickBot="1">
      <c r="A63" s="259" t="s">
        <v>18</v>
      </c>
      <c r="B63" s="260"/>
      <c r="C63" s="261" t="s">
        <v>21</v>
      </c>
      <c r="D63" s="262"/>
      <c r="E63" s="262"/>
      <c r="F63" s="263"/>
      <c r="G63" s="136" t="s">
        <v>46</v>
      </c>
      <c r="H63" s="193">
        <v>26000</v>
      </c>
    </row>
    <row r="64" spans="1:10" ht="30">
      <c r="A64" s="195">
        <v>13</v>
      </c>
      <c r="B64" s="134" t="s">
        <v>6</v>
      </c>
      <c r="C64" s="65" t="s">
        <v>130</v>
      </c>
      <c r="D64" s="179">
        <v>21000000</v>
      </c>
      <c r="E64" s="191">
        <v>25200000</v>
      </c>
      <c r="F64" s="135" t="s">
        <v>35</v>
      </c>
      <c r="G64" s="134" t="s">
        <v>132</v>
      </c>
      <c r="H64" s="192"/>
    </row>
    <row r="65" spans="1:8" ht="15.75" thickBot="1">
      <c r="A65" s="206" t="s">
        <v>18</v>
      </c>
      <c r="B65" s="207"/>
      <c r="C65" s="208" t="s">
        <v>21</v>
      </c>
      <c r="D65" s="209"/>
      <c r="E65" s="209"/>
      <c r="F65" s="210"/>
      <c r="G65" s="24" t="s">
        <v>46</v>
      </c>
      <c r="H65" s="11">
        <v>26000</v>
      </c>
    </row>
    <row r="66" spans="1:8" ht="60">
      <c r="A66" s="195">
        <v>14</v>
      </c>
      <c r="B66" s="134" t="s">
        <v>6</v>
      </c>
      <c r="C66" s="321" t="s">
        <v>133</v>
      </c>
      <c r="D66" s="179">
        <v>2000000</v>
      </c>
      <c r="E66" s="191">
        <v>2400000</v>
      </c>
      <c r="F66" s="135" t="s">
        <v>35</v>
      </c>
      <c r="G66" s="134" t="s">
        <v>128</v>
      </c>
      <c r="H66" s="192">
        <v>44100000</v>
      </c>
    </row>
    <row r="67" spans="1:8" ht="15.75" thickBot="1">
      <c r="A67" s="259" t="s">
        <v>18</v>
      </c>
      <c r="B67" s="260"/>
      <c r="C67" s="261" t="s">
        <v>21</v>
      </c>
      <c r="D67" s="262"/>
      <c r="E67" s="262"/>
      <c r="F67" s="263"/>
      <c r="G67" s="136" t="s">
        <v>46</v>
      </c>
      <c r="H67" s="193">
        <v>51293</v>
      </c>
    </row>
  </sheetData>
  <mergeCells count="64">
    <mergeCell ref="A67:B67"/>
    <mergeCell ref="C67:F67"/>
    <mergeCell ref="A63:B63"/>
    <mergeCell ref="C63:F63"/>
    <mergeCell ref="A65:B65"/>
    <mergeCell ref="C65:F65"/>
    <mergeCell ref="A58:A60"/>
    <mergeCell ref="F59:F60"/>
    <mergeCell ref="G59:G60"/>
    <mergeCell ref="H59:H60"/>
    <mergeCell ref="A61:B61"/>
    <mergeCell ref="C61:F61"/>
    <mergeCell ref="A57:B57"/>
    <mergeCell ref="C57:F57"/>
    <mergeCell ref="G52:G54"/>
    <mergeCell ref="H52:H54"/>
    <mergeCell ref="A55:B55"/>
    <mergeCell ref="C55:F55"/>
    <mergeCell ref="A51:A54"/>
    <mergeCell ref="F52:F54"/>
    <mergeCell ref="C41:F41"/>
    <mergeCell ref="C43:F43"/>
    <mergeCell ref="C45:F45"/>
    <mergeCell ref="A13:A15"/>
    <mergeCell ref="F14:F15"/>
    <mergeCell ref="H14:H15"/>
    <mergeCell ref="A16:B16"/>
    <mergeCell ref="A12:B12"/>
    <mergeCell ref="C12:F12"/>
    <mergeCell ref="C16:F16"/>
    <mergeCell ref="G14:G15"/>
    <mergeCell ref="A4:B4"/>
    <mergeCell ref="C4:H4"/>
    <mergeCell ref="A9:A11"/>
    <mergeCell ref="F10:F11"/>
    <mergeCell ref="G10:G11"/>
    <mergeCell ref="H10:H11"/>
    <mergeCell ref="A5:B5"/>
    <mergeCell ref="C5:H5"/>
    <mergeCell ref="A6:B6"/>
    <mergeCell ref="C6:H6"/>
    <mergeCell ref="A7:B7"/>
    <mergeCell ref="C7:H7"/>
    <mergeCell ref="A1:J1"/>
    <mergeCell ref="A2:B2"/>
    <mergeCell ref="C2:H2"/>
    <mergeCell ref="A3:B3"/>
    <mergeCell ref="C3:H3"/>
    <mergeCell ref="H18:H19"/>
    <mergeCell ref="G18:G19"/>
    <mergeCell ref="F18:F19"/>
    <mergeCell ref="A17:A19"/>
    <mergeCell ref="A47:B47"/>
    <mergeCell ref="C47:F47"/>
    <mergeCell ref="H25:H40"/>
    <mergeCell ref="A41:B41"/>
    <mergeCell ref="A43:B43"/>
    <mergeCell ref="A20:B20"/>
    <mergeCell ref="A23:B23"/>
    <mergeCell ref="C23:F23"/>
    <mergeCell ref="A45:B45"/>
    <mergeCell ref="A24:A40"/>
    <mergeCell ref="F25:F40"/>
    <mergeCell ref="G25:G40"/>
  </mergeCells>
  <pageMargins left="0.7" right="0.7" top="0.75" bottom="0.75" header="0.3" footer="0.3"/>
  <pageSetup orientation="landscape" r:id="rId1"/>
  <headerFooter>
    <oddFooter>&amp;C&amp;P/6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Layout" zoomScaleNormal="100" workbookViewId="0">
      <selection activeCell="C60" sqref="C60"/>
    </sheetView>
  </sheetViews>
  <sheetFormatPr defaultRowHeight="15"/>
  <cols>
    <col min="1" max="1" width="5.42578125" style="17" customWidth="1"/>
    <col min="2" max="2" width="15.42578125" style="17" customWidth="1"/>
    <col min="3" max="3" width="49.5703125" style="70" customWidth="1"/>
    <col min="4" max="4" width="13.42578125" style="70" customWidth="1"/>
    <col min="5" max="5" width="12.5703125" style="70" customWidth="1"/>
    <col min="6" max="6" width="10.85546875" style="70" customWidth="1"/>
    <col min="7" max="7" width="12.28515625" style="17" customWidth="1"/>
    <col min="8" max="8" width="9.28515625" style="37" customWidth="1"/>
  </cols>
  <sheetData>
    <row r="1" spans="1:8" ht="15.75" thickBot="1">
      <c r="A1" s="287" t="s">
        <v>86</v>
      </c>
      <c r="B1" s="288"/>
      <c r="C1" s="284">
        <f>SUM(D3+D13+D15+D18+D20+D22+D25+D27+D29+D31+D33+D37+D39+D41+D43)</f>
        <v>104319166</v>
      </c>
      <c r="D1" s="285"/>
      <c r="E1" s="285"/>
      <c r="F1" s="285"/>
      <c r="G1" s="285"/>
      <c r="H1" s="286"/>
    </row>
    <row r="2" spans="1:8" ht="43.5" thickBot="1">
      <c r="A2" s="167" t="s">
        <v>0</v>
      </c>
      <c r="B2" s="168" t="s">
        <v>1</v>
      </c>
      <c r="C2" s="169" t="s">
        <v>2</v>
      </c>
      <c r="D2" s="170" t="s">
        <v>24</v>
      </c>
      <c r="E2" s="171" t="s">
        <v>49</v>
      </c>
      <c r="F2" s="168" t="s">
        <v>17</v>
      </c>
      <c r="G2" s="168" t="s">
        <v>3</v>
      </c>
      <c r="H2" s="173" t="s">
        <v>4</v>
      </c>
    </row>
    <row r="3" spans="1:8">
      <c r="A3" s="203" t="s">
        <v>5</v>
      </c>
      <c r="B3" s="132" t="s">
        <v>28</v>
      </c>
      <c r="C3" s="61" t="s">
        <v>26</v>
      </c>
      <c r="D3" s="164">
        <f>SUM(D4:D11)</f>
        <v>5850000</v>
      </c>
      <c r="E3" s="103">
        <f>SUM(D3*1.2)</f>
        <v>7020000</v>
      </c>
      <c r="F3" s="74"/>
      <c r="G3" s="61"/>
      <c r="H3" s="59"/>
    </row>
    <row r="4" spans="1:8">
      <c r="A4" s="204"/>
      <c r="B4" s="63"/>
      <c r="C4" s="101" t="s">
        <v>112</v>
      </c>
      <c r="D4" s="16">
        <v>800000</v>
      </c>
      <c r="E4" s="17"/>
      <c r="F4" s="221" t="s">
        <v>35</v>
      </c>
      <c r="G4" s="222" t="s">
        <v>39</v>
      </c>
      <c r="H4" s="291">
        <v>50000000</v>
      </c>
    </row>
    <row r="5" spans="1:8" ht="30">
      <c r="A5" s="204"/>
      <c r="B5" s="63"/>
      <c r="C5" s="94" t="s">
        <v>113</v>
      </c>
      <c r="D5" s="104">
        <v>800000</v>
      </c>
      <c r="E5" s="17"/>
      <c r="F5" s="221"/>
      <c r="G5" s="222"/>
      <c r="H5" s="291"/>
    </row>
    <row r="6" spans="1:8" ht="18" customHeight="1">
      <c r="A6" s="204"/>
      <c r="B6" s="63"/>
      <c r="C6" s="94" t="s">
        <v>115</v>
      </c>
      <c r="D6" s="16">
        <v>600000</v>
      </c>
      <c r="E6" s="17"/>
      <c r="F6" s="221"/>
      <c r="G6" s="222"/>
      <c r="H6" s="291"/>
    </row>
    <row r="7" spans="1:8" ht="18.75" customHeight="1">
      <c r="A7" s="204"/>
      <c r="B7" s="63"/>
      <c r="C7" s="102" t="s">
        <v>124</v>
      </c>
      <c r="D7" s="16">
        <v>450000</v>
      </c>
      <c r="E7" s="17"/>
      <c r="F7" s="221"/>
      <c r="G7" s="222"/>
      <c r="H7" s="291"/>
    </row>
    <row r="8" spans="1:8" ht="18.75" customHeight="1">
      <c r="A8" s="204"/>
      <c r="B8" s="63"/>
      <c r="C8" s="94" t="s">
        <v>116</v>
      </c>
      <c r="D8" s="16">
        <v>700000</v>
      </c>
      <c r="E8" s="17"/>
      <c r="F8" s="221"/>
      <c r="G8" s="222"/>
      <c r="H8" s="291"/>
    </row>
    <row r="9" spans="1:8" ht="18.75" customHeight="1">
      <c r="A9" s="204"/>
      <c r="B9" s="63"/>
      <c r="C9" s="4" t="s">
        <v>114</v>
      </c>
      <c r="D9" s="16">
        <v>1700000</v>
      </c>
      <c r="E9" s="17"/>
      <c r="F9" s="221"/>
      <c r="G9" s="222"/>
      <c r="H9" s="291"/>
    </row>
    <row r="10" spans="1:8" ht="18.75" customHeight="1">
      <c r="A10" s="204"/>
      <c r="B10" s="63"/>
      <c r="C10" s="4" t="s">
        <v>117</v>
      </c>
      <c r="D10" s="16">
        <v>400000</v>
      </c>
      <c r="E10" s="105"/>
      <c r="F10" s="221"/>
      <c r="G10" s="222"/>
      <c r="H10" s="292"/>
    </row>
    <row r="11" spans="1:8" ht="28.5" customHeight="1">
      <c r="A11" s="204"/>
      <c r="B11" s="63"/>
      <c r="C11" s="4" t="s">
        <v>118</v>
      </c>
      <c r="D11" s="16">
        <v>400000</v>
      </c>
      <c r="E11" s="17"/>
      <c r="F11" s="290"/>
      <c r="G11" s="237"/>
      <c r="H11" s="293"/>
    </row>
    <row r="12" spans="1:8" ht="20.25" customHeight="1" thickBot="1">
      <c r="A12" s="289" t="s">
        <v>18</v>
      </c>
      <c r="B12" s="220"/>
      <c r="C12" s="208" t="s">
        <v>21</v>
      </c>
      <c r="D12" s="209"/>
      <c r="E12" s="209"/>
      <c r="F12" s="210"/>
      <c r="G12" s="24" t="s">
        <v>46</v>
      </c>
      <c r="H12" s="35">
        <v>5320000</v>
      </c>
    </row>
    <row r="13" spans="1:8" ht="30">
      <c r="A13" s="64" t="s">
        <v>8</v>
      </c>
      <c r="B13" s="109"/>
      <c r="C13" s="6" t="s">
        <v>27</v>
      </c>
      <c r="D13" s="162">
        <v>3200000</v>
      </c>
      <c r="E13" s="7">
        <f>SUM(D13*1.2)</f>
        <v>3840000</v>
      </c>
      <c r="F13" s="8" t="s">
        <v>35</v>
      </c>
      <c r="G13" s="131" t="s">
        <v>39</v>
      </c>
      <c r="H13" s="36">
        <v>98390000</v>
      </c>
    </row>
    <row r="14" spans="1:8" ht="15.75" thickBot="1">
      <c r="A14" s="289" t="s">
        <v>18</v>
      </c>
      <c r="B14" s="220"/>
      <c r="C14" s="208" t="s">
        <v>21</v>
      </c>
      <c r="D14" s="209"/>
      <c r="E14" s="209"/>
      <c r="F14" s="210"/>
      <c r="G14" s="24" t="s">
        <v>46</v>
      </c>
      <c r="H14" s="35">
        <v>5319000</v>
      </c>
    </row>
    <row r="15" spans="1:8" ht="15" customHeight="1">
      <c r="A15" s="203">
        <v>3</v>
      </c>
      <c r="B15" s="12" t="s">
        <v>28</v>
      </c>
      <c r="C15" s="12" t="s">
        <v>96</v>
      </c>
      <c r="D15" s="165">
        <v>54000000</v>
      </c>
      <c r="E15" s="7">
        <v>64800000</v>
      </c>
      <c r="F15" s="13"/>
      <c r="G15" s="131"/>
      <c r="H15" s="36"/>
    </row>
    <row r="16" spans="1:8" ht="15" customHeight="1">
      <c r="A16" s="204"/>
      <c r="B16" s="31"/>
      <c r="C16" s="4"/>
      <c r="D16" s="73"/>
      <c r="E16" s="17"/>
      <c r="F16" s="129" t="s">
        <v>35</v>
      </c>
      <c r="G16" s="130" t="s">
        <v>39</v>
      </c>
      <c r="H16" s="39" t="s">
        <v>108</v>
      </c>
    </row>
    <row r="17" spans="1:8" ht="15.75" thickBot="1">
      <c r="A17" s="276" t="s">
        <v>18</v>
      </c>
      <c r="B17" s="277"/>
      <c r="C17" s="106" t="s">
        <v>74</v>
      </c>
      <c r="D17" s="10"/>
      <c r="E17" s="107"/>
      <c r="F17" s="10"/>
      <c r="G17" s="24" t="s">
        <v>67</v>
      </c>
      <c r="H17" s="35" t="s">
        <v>80</v>
      </c>
    </row>
    <row r="18" spans="1:8" ht="25.5">
      <c r="A18" s="128">
        <v>4</v>
      </c>
      <c r="B18" s="6" t="s">
        <v>28</v>
      </c>
      <c r="C18" s="6" t="s">
        <v>89</v>
      </c>
      <c r="D18" s="162">
        <v>2916666.67</v>
      </c>
      <c r="E18" s="7">
        <f>SUM(D18*1.2)</f>
        <v>3500000.0039999997</v>
      </c>
      <c r="F18" s="18" t="s">
        <v>35</v>
      </c>
      <c r="G18" s="68" t="s">
        <v>39</v>
      </c>
      <c r="H18" s="110" t="s">
        <v>109</v>
      </c>
    </row>
    <row r="19" spans="1:8" ht="15.75" thickBot="1">
      <c r="A19" s="271" t="s">
        <v>18</v>
      </c>
      <c r="B19" s="272"/>
      <c r="C19" s="278" t="s">
        <v>29</v>
      </c>
      <c r="D19" s="279"/>
      <c r="E19" s="279"/>
      <c r="F19" s="280"/>
      <c r="G19" s="44" t="s">
        <v>46</v>
      </c>
      <c r="H19" s="111">
        <v>53100000</v>
      </c>
    </row>
    <row r="20" spans="1:8" ht="25.5">
      <c r="A20" s="128">
        <v>5</v>
      </c>
      <c r="B20" s="6" t="s">
        <v>28</v>
      </c>
      <c r="C20" s="6" t="s">
        <v>30</v>
      </c>
      <c r="D20" s="162">
        <v>1250000</v>
      </c>
      <c r="E20" s="7">
        <f>SUM(D20*1.2)</f>
        <v>1500000</v>
      </c>
      <c r="F20" s="18" t="s">
        <v>35</v>
      </c>
      <c r="G20" s="131" t="s">
        <v>38</v>
      </c>
      <c r="H20" s="36">
        <v>90620000</v>
      </c>
    </row>
    <row r="21" spans="1:8" ht="15.75" thickBot="1">
      <c r="A21" s="271" t="s">
        <v>18</v>
      </c>
      <c r="B21" s="272"/>
      <c r="C21" s="278" t="s">
        <v>29</v>
      </c>
      <c r="D21" s="279"/>
      <c r="E21" s="279"/>
      <c r="F21" s="280"/>
      <c r="G21" s="44" t="s">
        <v>46</v>
      </c>
      <c r="H21" s="45">
        <v>53995400</v>
      </c>
    </row>
    <row r="22" spans="1:8" ht="25.5">
      <c r="A22" s="128">
        <v>6</v>
      </c>
      <c r="B22" s="6" t="s">
        <v>28</v>
      </c>
      <c r="C22" s="6" t="s">
        <v>31</v>
      </c>
      <c r="D22" s="162">
        <v>2083333.33</v>
      </c>
      <c r="E22" s="7">
        <f>SUM(D22*1.2)</f>
        <v>2499999.9959999998</v>
      </c>
      <c r="F22" s="18" t="s">
        <v>35</v>
      </c>
      <c r="G22" s="131" t="s">
        <v>39</v>
      </c>
      <c r="H22" s="36">
        <v>77341000</v>
      </c>
    </row>
    <row r="23" spans="1:8" ht="15.75" thickBot="1">
      <c r="A23" s="47" t="s">
        <v>18</v>
      </c>
      <c r="B23" s="46"/>
      <c r="C23" s="278" t="s">
        <v>29</v>
      </c>
      <c r="D23" s="279"/>
      <c r="E23" s="279"/>
      <c r="F23" s="280"/>
      <c r="G23" s="44" t="s">
        <v>46</v>
      </c>
      <c r="H23" s="45" t="s">
        <v>50</v>
      </c>
    </row>
    <row r="24" spans="1:8" ht="15.75" thickBot="1">
      <c r="A24" s="54"/>
      <c r="B24" s="54"/>
      <c r="C24" s="133"/>
      <c r="D24" s="133"/>
      <c r="E24" s="133"/>
      <c r="F24" s="133"/>
      <c r="G24" s="55"/>
      <c r="H24" s="56"/>
    </row>
    <row r="25" spans="1:8" ht="25.5">
      <c r="A25" s="128">
        <v>7</v>
      </c>
      <c r="B25" s="6" t="s">
        <v>28</v>
      </c>
      <c r="C25" s="6" t="s">
        <v>32</v>
      </c>
      <c r="D25" s="166">
        <v>12000000</v>
      </c>
      <c r="E25" s="7">
        <v>14400000</v>
      </c>
      <c r="F25" s="18" t="s">
        <v>35</v>
      </c>
      <c r="G25" s="68" t="s">
        <v>39</v>
      </c>
      <c r="H25" s="36" t="s">
        <v>110</v>
      </c>
    </row>
    <row r="26" spans="1:8" ht="15.75" thickBot="1">
      <c r="A26" s="271" t="s">
        <v>18</v>
      </c>
      <c r="B26" s="272"/>
      <c r="C26" s="278" t="s">
        <v>29</v>
      </c>
      <c r="D26" s="279"/>
      <c r="E26" s="279"/>
      <c r="F26" s="280"/>
      <c r="G26" s="44" t="s">
        <v>46</v>
      </c>
      <c r="H26" s="45">
        <v>53215000</v>
      </c>
    </row>
    <row r="27" spans="1:8" ht="25.5">
      <c r="A27" s="128">
        <v>9</v>
      </c>
      <c r="B27" s="6" t="s">
        <v>28</v>
      </c>
      <c r="C27" s="6" t="s">
        <v>97</v>
      </c>
      <c r="D27" s="162">
        <v>1000000</v>
      </c>
      <c r="E27" s="7">
        <v>1200000</v>
      </c>
      <c r="F27" s="18" t="s">
        <v>35</v>
      </c>
      <c r="G27" s="131" t="s">
        <v>38</v>
      </c>
      <c r="H27" s="36" t="s">
        <v>110</v>
      </c>
    </row>
    <row r="28" spans="1:8" ht="15.75" thickBot="1">
      <c r="A28" s="271" t="s">
        <v>18</v>
      </c>
      <c r="B28" s="272"/>
      <c r="C28" s="208" t="s">
        <v>21</v>
      </c>
      <c r="D28" s="209"/>
      <c r="E28" s="209"/>
      <c r="F28" s="210"/>
      <c r="G28" s="44" t="s">
        <v>46</v>
      </c>
      <c r="H28" s="111" t="s">
        <v>98</v>
      </c>
    </row>
    <row r="29" spans="1:8" ht="25.5">
      <c r="A29" s="128">
        <v>10</v>
      </c>
      <c r="B29" s="6" t="s">
        <v>28</v>
      </c>
      <c r="C29" s="6" t="s">
        <v>33</v>
      </c>
      <c r="D29" s="162">
        <v>6666666</v>
      </c>
      <c r="E29" s="7">
        <v>8000000</v>
      </c>
      <c r="F29" s="18" t="s">
        <v>35</v>
      </c>
      <c r="G29" s="131" t="s">
        <v>38</v>
      </c>
      <c r="H29" s="110">
        <v>90513300</v>
      </c>
    </row>
    <row r="30" spans="1:8" ht="15.75" thickBot="1">
      <c r="A30" s="296" t="s">
        <v>18</v>
      </c>
      <c r="B30" s="297"/>
      <c r="C30" s="278" t="s">
        <v>29</v>
      </c>
      <c r="D30" s="279"/>
      <c r="E30" s="279"/>
      <c r="F30" s="280"/>
      <c r="G30" s="44" t="s">
        <v>46</v>
      </c>
      <c r="H30" s="111">
        <v>53994000</v>
      </c>
    </row>
    <row r="31" spans="1:8" ht="25.5">
      <c r="A31" s="128">
        <v>11</v>
      </c>
      <c r="B31" s="6" t="s">
        <v>28</v>
      </c>
      <c r="C31" s="6" t="s">
        <v>91</v>
      </c>
      <c r="D31" s="162">
        <v>3000000</v>
      </c>
      <c r="E31" s="7">
        <v>3600000</v>
      </c>
      <c r="F31" s="18" t="s">
        <v>35</v>
      </c>
      <c r="G31" s="68" t="s">
        <v>40</v>
      </c>
      <c r="H31" s="110" t="s">
        <v>81</v>
      </c>
    </row>
    <row r="32" spans="1:8" ht="15.75" thickBot="1">
      <c r="A32" s="276" t="s">
        <v>18</v>
      </c>
      <c r="B32" s="294"/>
      <c r="C32" s="278" t="s">
        <v>29</v>
      </c>
      <c r="D32" s="279"/>
      <c r="E32" s="279"/>
      <c r="F32" s="280"/>
      <c r="G32" s="24" t="s">
        <v>46</v>
      </c>
      <c r="H32" s="115" t="s">
        <v>71</v>
      </c>
    </row>
    <row r="33" spans="1:8">
      <c r="A33" s="203">
        <v>12</v>
      </c>
      <c r="B33" s="61" t="s">
        <v>28</v>
      </c>
      <c r="C33" s="61" t="s">
        <v>78</v>
      </c>
      <c r="D33" s="164">
        <f>SUM(D34:D35)</f>
        <v>3500000</v>
      </c>
      <c r="E33" s="75">
        <f>SUM(D33*1.2)</f>
        <v>4200000</v>
      </c>
      <c r="F33" s="74"/>
      <c r="G33" s="62"/>
      <c r="H33" s="116"/>
    </row>
    <row r="34" spans="1:8">
      <c r="A34" s="204"/>
      <c r="B34" s="31"/>
      <c r="C34" s="4" t="s">
        <v>88</v>
      </c>
      <c r="D34" s="60">
        <v>1750000</v>
      </c>
      <c r="E34" s="17"/>
      <c r="F34" s="235" t="s">
        <v>35</v>
      </c>
      <c r="G34" s="295" t="s">
        <v>39</v>
      </c>
      <c r="H34" s="117">
        <v>5321600</v>
      </c>
    </row>
    <row r="35" spans="1:8">
      <c r="A35" s="204"/>
      <c r="B35" s="67"/>
      <c r="C35" s="72" t="s">
        <v>76</v>
      </c>
      <c r="D35" s="73">
        <v>1750000</v>
      </c>
      <c r="E35" s="17"/>
      <c r="F35" s="235"/>
      <c r="G35" s="295"/>
      <c r="H35" s="118" t="s">
        <v>75</v>
      </c>
    </row>
    <row r="36" spans="1:8" ht="15.75" thickBot="1">
      <c r="A36" s="276" t="s">
        <v>18</v>
      </c>
      <c r="B36" s="277"/>
      <c r="C36" s="278" t="s">
        <v>29</v>
      </c>
      <c r="D36" s="279"/>
      <c r="E36" s="279"/>
      <c r="F36" s="280"/>
      <c r="G36" s="57" t="s">
        <v>67</v>
      </c>
      <c r="H36" s="119" t="s">
        <v>82</v>
      </c>
    </row>
    <row r="37" spans="1:8" ht="25.5">
      <c r="A37" s="196">
        <v>13</v>
      </c>
      <c r="B37" s="6" t="s">
        <v>28</v>
      </c>
      <c r="C37" s="6" t="s">
        <v>51</v>
      </c>
      <c r="D37" s="322">
        <v>2500000</v>
      </c>
      <c r="E37" s="7">
        <f>SUM(D37*1.2)</f>
        <v>3000000</v>
      </c>
      <c r="F37" s="18" t="s">
        <v>35</v>
      </c>
      <c r="G37" s="58" t="s">
        <v>40</v>
      </c>
      <c r="H37" s="323" t="s">
        <v>83</v>
      </c>
    </row>
    <row r="38" spans="1:8" ht="15.75" thickBot="1">
      <c r="A38" s="276" t="s">
        <v>18</v>
      </c>
      <c r="B38" s="294"/>
      <c r="C38" s="278" t="s">
        <v>29</v>
      </c>
      <c r="D38" s="279"/>
      <c r="E38" s="279"/>
      <c r="F38" s="280"/>
      <c r="G38" s="57" t="s">
        <v>46</v>
      </c>
      <c r="H38" s="120" t="s">
        <v>72</v>
      </c>
    </row>
    <row r="39" spans="1:8" ht="25.5">
      <c r="A39" s="128">
        <v>14</v>
      </c>
      <c r="B39" s="6" t="s">
        <v>28</v>
      </c>
      <c r="C39" s="6" t="s">
        <v>100</v>
      </c>
      <c r="D39" s="162">
        <v>2000000</v>
      </c>
      <c r="E39" s="7">
        <v>2400000</v>
      </c>
      <c r="F39" s="18" t="s">
        <v>35</v>
      </c>
      <c r="G39" s="131" t="s">
        <v>36</v>
      </c>
      <c r="H39" s="110" t="s">
        <v>106</v>
      </c>
    </row>
    <row r="40" spans="1:8" s="17" customFormat="1" ht="15.75" thickBot="1">
      <c r="A40" s="271" t="s">
        <v>18</v>
      </c>
      <c r="B40" s="272"/>
      <c r="C40" s="273" t="s">
        <v>21</v>
      </c>
      <c r="D40" s="274"/>
      <c r="E40" s="274"/>
      <c r="F40" s="275"/>
      <c r="G40" s="44" t="s">
        <v>46</v>
      </c>
      <c r="H40" s="111" t="s">
        <v>99</v>
      </c>
    </row>
    <row r="41" spans="1:8" ht="25.5">
      <c r="A41" s="195">
        <v>15</v>
      </c>
      <c r="B41" s="65" t="s">
        <v>28</v>
      </c>
      <c r="C41" s="65" t="s">
        <v>32</v>
      </c>
      <c r="D41" s="324">
        <v>3452500</v>
      </c>
      <c r="E41" s="66">
        <f>SUM(D41*1.2)</f>
        <v>4143000</v>
      </c>
      <c r="F41" s="194" t="s">
        <v>35</v>
      </c>
      <c r="G41" s="325" t="s">
        <v>39</v>
      </c>
      <c r="H41" s="326" t="s">
        <v>110</v>
      </c>
    </row>
    <row r="42" spans="1:8" ht="15.75" thickBot="1">
      <c r="A42" s="327" t="s">
        <v>18</v>
      </c>
      <c r="B42" s="328"/>
      <c r="C42" s="281" t="s">
        <v>29</v>
      </c>
      <c r="D42" s="282"/>
      <c r="E42" s="282"/>
      <c r="F42" s="283"/>
      <c r="G42" s="329" t="s">
        <v>46</v>
      </c>
      <c r="H42" s="330">
        <v>53215000</v>
      </c>
    </row>
    <row r="43" spans="1:8" ht="25.5">
      <c r="A43" s="195">
        <v>16</v>
      </c>
      <c r="B43" s="65" t="s">
        <v>28</v>
      </c>
      <c r="C43" s="65" t="s">
        <v>135</v>
      </c>
      <c r="D43" s="324">
        <v>900000</v>
      </c>
      <c r="E43" s="66">
        <f>SUM(D43*1.2)</f>
        <v>1080000</v>
      </c>
      <c r="F43" s="194" t="s">
        <v>35</v>
      </c>
      <c r="G43" s="325" t="s">
        <v>39</v>
      </c>
      <c r="H43" s="326"/>
    </row>
    <row r="44" spans="1:8" ht="15.75" thickBot="1">
      <c r="A44" s="327" t="s">
        <v>18</v>
      </c>
      <c r="B44" s="328"/>
      <c r="C44" s="273" t="s">
        <v>21</v>
      </c>
      <c r="D44" s="274"/>
      <c r="E44" s="274"/>
      <c r="F44" s="275"/>
      <c r="G44" s="329" t="s">
        <v>46</v>
      </c>
      <c r="H44" s="330"/>
    </row>
  </sheetData>
  <mergeCells count="38">
    <mergeCell ref="A44:B44"/>
    <mergeCell ref="C44:F44"/>
    <mergeCell ref="A42:B42"/>
    <mergeCell ref="C42:F42"/>
    <mergeCell ref="C28:F28"/>
    <mergeCell ref="G34:G35"/>
    <mergeCell ref="A19:B19"/>
    <mergeCell ref="A21:B21"/>
    <mergeCell ref="A32:B32"/>
    <mergeCell ref="A28:B28"/>
    <mergeCell ref="A26:B26"/>
    <mergeCell ref="A30:B30"/>
    <mergeCell ref="C19:F19"/>
    <mergeCell ref="C21:F21"/>
    <mergeCell ref="C23:F23"/>
    <mergeCell ref="C26:F26"/>
    <mergeCell ref="C30:F30"/>
    <mergeCell ref="C32:F32"/>
    <mergeCell ref="C1:H1"/>
    <mergeCell ref="A1:B1"/>
    <mergeCell ref="A17:B17"/>
    <mergeCell ref="A3:A11"/>
    <mergeCell ref="A12:B12"/>
    <mergeCell ref="F4:F11"/>
    <mergeCell ref="A15:A16"/>
    <mergeCell ref="H4:H11"/>
    <mergeCell ref="G4:G11"/>
    <mergeCell ref="C12:F12"/>
    <mergeCell ref="C14:F14"/>
    <mergeCell ref="A14:B14"/>
    <mergeCell ref="A40:B40"/>
    <mergeCell ref="C40:F40"/>
    <mergeCell ref="A36:B36"/>
    <mergeCell ref="A38:B38"/>
    <mergeCell ref="A33:A35"/>
    <mergeCell ref="F34:F35"/>
    <mergeCell ref="C36:F36"/>
    <mergeCell ref="C38:F38"/>
  </mergeCells>
  <pageMargins left="0.7" right="0.7" top="0.75" bottom="0.75" header="0.3" footer="0.3"/>
  <pageSetup paperSize="9" orientation="landscape" r:id="rId1"/>
  <headerFooter>
    <oddFooter>&amp;C&amp;P/6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view="pageLayout" zoomScaleNormal="100" workbookViewId="0">
      <selection activeCell="C60" sqref="C60"/>
    </sheetView>
  </sheetViews>
  <sheetFormatPr defaultRowHeight="15"/>
  <cols>
    <col min="1" max="1" width="5.42578125" style="17" customWidth="1"/>
    <col min="2" max="2" width="15.42578125" style="17" customWidth="1"/>
    <col min="3" max="3" width="49.5703125" style="70" customWidth="1"/>
    <col min="4" max="4" width="12.5703125" style="70" customWidth="1"/>
    <col min="5" max="5" width="12.42578125" style="70" customWidth="1"/>
    <col min="6" max="6" width="10.85546875" style="17" customWidth="1"/>
    <col min="7" max="7" width="14.85546875" style="17" customWidth="1"/>
    <col min="8" max="8" width="9.28515625" style="17" customWidth="1"/>
  </cols>
  <sheetData>
    <row r="1" spans="1:9" ht="16.5" thickBot="1">
      <c r="A1" s="302" t="s">
        <v>87</v>
      </c>
      <c r="B1" s="303"/>
      <c r="C1" s="284">
        <f>SUM(D3+D5+D9+D11+D13)</f>
        <v>31958333.329999998</v>
      </c>
      <c r="D1" s="285"/>
      <c r="E1" s="285"/>
      <c r="F1" s="285"/>
      <c r="G1" s="285"/>
      <c r="H1" s="286"/>
    </row>
    <row r="2" spans="1:9" ht="43.5" thickBot="1">
      <c r="A2" s="167" t="s">
        <v>0</v>
      </c>
      <c r="B2" s="174" t="s">
        <v>1</v>
      </c>
      <c r="C2" s="175" t="s">
        <v>2</v>
      </c>
      <c r="D2" s="304" t="s">
        <v>19</v>
      </c>
      <c r="E2" s="305"/>
      <c r="F2" s="174" t="s">
        <v>17</v>
      </c>
      <c r="G2" s="168" t="s">
        <v>3</v>
      </c>
      <c r="H2" s="176" t="s">
        <v>4</v>
      </c>
    </row>
    <row r="3" spans="1:9" ht="33" customHeight="1">
      <c r="A3" s="142">
        <v>1</v>
      </c>
      <c r="B3" s="143" t="s">
        <v>22</v>
      </c>
      <c r="C3" s="144" t="s">
        <v>79</v>
      </c>
      <c r="D3" s="177">
        <v>5000000</v>
      </c>
      <c r="E3" s="144">
        <v>6000000</v>
      </c>
      <c r="F3" s="145" t="s">
        <v>35</v>
      </c>
      <c r="G3" s="143" t="s">
        <v>40</v>
      </c>
      <c r="H3" s="146">
        <v>45454000</v>
      </c>
    </row>
    <row r="4" spans="1:9" ht="15.75" thickBot="1">
      <c r="A4" s="298" t="s">
        <v>18</v>
      </c>
      <c r="B4" s="299"/>
      <c r="C4" s="306" t="s">
        <v>29</v>
      </c>
      <c r="D4" s="307"/>
      <c r="E4" s="307"/>
      <c r="F4" s="308"/>
      <c r="G4" s="147" t="s">
        <v>46</v>
      </c>
      <c r="H4" s="148">
        <v>53218000</v>
      </c>
    </row>
    <row r="5" spans="1:9" ht="30">
      <c r="A5" s="142">
        <v>2</v>
      </c>
      <c r="B5" s="143" t="s">
        <v>22</v>
      </c>
      <c r="C5" s="149" t="s">
        <v>90</v>
      </c>
      <c r="D5" s="177">
        <v>13083333.33</v>
      </c>
      <c r="E5" s="150">
        <f>SUM(D5*1.2)</f>
        <v>15699999.995999999</v>
      </c>
      <c r="F5" s="145" t="s">
        <v>35</v>
      </c>
      <c r="G5" s="143" t="s">
        <v>40</v>
      </c>
      <c r="H5" s="146">
        <v>45454000</v>
      </c>
    </row>
    <row r="6" spans="1:9" ht="15.75" thickBot="1">
      <c r="A6" s="300" t="s">
        <v>18</v>
      </c>
      <c r="B6" s="301"/>
      <c r="C6" s="306" t="s">
        <v>29</v>
      </c>
      <c r="D6" s="307"/>
      <c r="E6" s="307"/>
      <c r="F6" s="308"/>
      <c r="G6" s="147" t="s">
        <v>46</v>
      </c>
      <c r="H6" s="151">
        <v>53219210</v>
      </c>
      <c r="I6" s="5"/>
    </row>
    <row r="7" spans="1:9" ht="30.75" hidden="1" customHeight="1" thickBot="1">
      <c r="A7" s="137">
        <v>8</v>
      </c>
      <c r="B7" s="65" t="s">
        <v>22</v>
      </c>
      <c r="C7" s="66">
        <f>SUM(D9+D13+D15+D19+D22+D40+D42+D44+D49+D54)</f>
        <v>10875000</v>
      </c>
      <c r="D7" s="66"/>
      <c r="E7" s="66"/>
      <c r="F7" s="135"/>
      <c r="G7" s="134"/>
      <c r="H7" s="138"/>
      <c r="I7" s="5"/>
    </row>
    <row r="8" spans="1:9" ht="0.75" hidden="1" customHeight="1" thickBot="1">
      <c r="A8" s="309" t="s">
        <v>18</v>
      </c>
      <c r="B8" s="310"/>
      <c r="C8" s="139" t="s">
        <v>21</v>
      </c>
      <c r="D8" s="140"/>
      <c r="E8" s="140"/>
      <c r="F8" s="140"/>
      <c r="G8" s="136" t="s">
        <v>46</v>
      </c>
      <c r="H8" s="141">
        <v>53215300</v>
      </c>
      <c r="I8" s="5"/>
    </row>
    <row r="9" spans="1:9" ht="30">
      <c r="A9" s="142">
        <v>3</v>
      </c>
      <c r="B9" s="143" t="s">
        <v>22</v>
      </c>
      <c r="C9" s="149" t="s">
        <v>92</v>
      </c>
      <c r="D9" s="177">
        <v>8375000</v>
      </c>
      <c r="E9" s="144">
        <f>SUM(D9*1.2)</f>
        <v>10050000</v>
      </c>
      <c r="F9" s="145" t="s">
        <v>35</v>
      </c>
      <c r="G9" s="143" t="s">
        <v>40</v>
      </c>
      <c r="H9" s="146">
        <v>4500000</v>
      </c>
      <c r="I9" s="5"/>
    </row>
    <row r="10" spans="1:9" ht="15.75" thickBot="1">
      <c r="A10" s="300" t="s">
        <v>18</v>
      </c>
      <c r="B10" s="301"/>
      <c r="C10" s="306" t="s">
        <v>29</v>
      </c>
      <c r="D10" s="307"/>
      <c r="E10" s="307"/>
      <c r="F10" s="308"/>
      <c r="G10" s="152" t="s">
        <v>46</v>
      </c>
      <c r="H10" s="153" t="s">
        <v>84</v>
      </c>
      <c r="I10" s="5"/>
    </row>
    <row r="11" spans="1:9" ht="30">
      <c r="A11" s="142">
        <v>4</v>
      </c>
      <c r="B11" s="143" t="s">
        <v>22</v>
      </c>
      <c r="C11" s="149" t="s">
        <v>85</v>
      </c>
      <c r="D11" s="177">
        <v>3000000</v>
      </c>
      <c r="E11" s="144">
        <v>3600000</v>
      </c>
      <c r="F11" s="145" t="s">
        <v>35</v>
      </c>
      <c r="G11" s="143" t="s">
        <v>40</v>
      </c>
      <c r="H11" s="146">
        <v>4500000</v>
      </c>
      <c r="I11" s="5"/>
    </row>
    <row r="12" spans="1:9" ht="15.75" thickBot="1">
      <c r="A12" s="298" t="s">
        <v>18</v>
      </c>
      <c r="B12" s="299"/>
      <c r="C12" s="313" t="s">
        <v>21</v>
      </c>
      <c r="D12" s="314"/>
      <c r="E12" s="314"/>
      <c r="F12" s="315"/>
      <c r="G12" s="152" t="s">
        <v>46</v>
      </c>
      <c r="H12" s="154">
        <v>53997000</v>
      </c>
      <c r="I12" s="5"/>
    </row>
    <row r="13" spans="1:9" ht="25.5">
      <c r="A13" s="142">
        <v>5</v>
      </c>
      <c r="B13" s="143" t="s">
        <v>22</v>
      </c>
      <c r="C13" s="155" t="s">
        <v>52</v>
      </c>
      <c r="D13" s="177">
        <v>2500000</v>
      </c>
      <c r="E13" s="144">
        <f>SUM(D13*1.2)</f>
        <v>3000000</v>
      </c>
      <c r="F13" s="156" t="s">
        <v>35</v>
      </c>
      <c r="G13" s="143" t="s">
        <v>36</v>
      </c>
      <c r="H13" s="157" t="s">
        <v>107</v>
      </c>
      <c r="I13" s="5"/>
    </row>
    <row r="14" spans="1:9" ht="15.75" thickBot="1">
      <c r="A14" s="298" t="s">
        <v>18</v>
      </c>
      <c r="B14" s="299"/>
      <c r="C14" s="313" t="s">
        <v>21</v>
      </c>
      <c r="D14" s="314"/>
      <c r="E14" s="314"/>
      <c r="F14" s="315"/>
      <c r="G14" s="147" t="s">
        <v>46</v>
      </c>
      <c r="H14" s="158" t="s">
        <v>101</v>
      </c>
      <c r="I14" s="5"/>
    </row>
    <row r="15" spans="1:9">
      <c r="B15" s="19"/>
      <c r="C15" s="71"/>
      <c r="D15" s="71"/>
      <c r="E15" s="71"/>
      <c r="F15" s="19"/>
      <c r="G15" s="19"/>
      <c r="H15" s="19"/>
      <c r="I15" s="5"/>
    </row>
    <row r="16" spans="1:9">
      <c r="B16" s="19"/>
      <c r="C16" s="71"/>
      <c r="D16" s="71"/>
      <c r="E16" s="71"/>
      <c r="F16" s="19"/>
      <c r="G16" s="19"/>
      <c r="H16" s="19"/>
      <c r="I16" s="5"/>
    </row>
    <row r="17" spans="2:9">
      <c r="B17" s="19"/>
      <c r="C17" s="71"/>
      <c r="D17" s="71"/>
      <c r="E17" s="71"/>
      <c r="F17" s="19"/>
      <c r="G17" s="19"/>
      <c r="H17" s="19"/>
      <c r="I17" s="5"/>
    </row>
    <row r="18" spans="2:9">
      <c r="B18" s="19"/>
      <c r="C18" s="71"/>
      <c r="D18" s="71"/>
      <c r="E18" s="71"/>
      <c r="F18" s="311" t="s">
        <v>41</v>
      </c>
      <c r="G18" s="311"/>
      <c r="H18" s="311"/>
      <c r="I18" s="5"/>
    </row>
    <row r="19" spans="2:9">
      <c r="B19" s="19"/>
      <c r="C19" s="71"/>
      <c r="D19" s="71"/>
      <c r="E19" s="71"/>
      <c r="F19" s="312" t="s">
        <v>42</v>
      </c>
      <c r="G19" s="312"/>
      <c r="H19" s="312"/>
      <c r="I19" s="5"/>
    </row>
    <row r="20" spans="2:9">
      <c r="B20" s="19"/>
      <c r="C20" s="71"/>
      <c r="D20" s="71"/>
      <c r="E20" s="71"/>
      <c r="F20" s="19"/>
      <c r="G20" s="19"/>
      <c r="H20" s="19"/>
      <c r="I20" s="5"/>
    </row>
    <row r="21" spans="2:9">
      <c r="B21" s="19"/>
      <c r="C21" s="71"/>
      <c r="D21" s="71"/>
      <c r="E21" s="71"/>
      <c r="F21" s="19"/>
      <c r="G21" s="19"/>
      <c r="H21" s="19"/>
      <c r="I21" s="5"/>
    </row>
    <row r="22" spans="2:9">
      <c r="B22" s="19"/>
      <c r="C22" s="71"/>
      <c r="D22" s="71"/>
      <c r="E22" s="71"/>
      <c r="F22" s="19"/>
      <c r="G22" s="19"/>
      <c r="H22" s="19"/>
      <c r="I22" s="5"/>
    </row>
    <row r="23" spans="2:9">
      <c r="B23" s="19"/>
      <c r="C23" s="71"/>
      <c r="D23" s="71"/>
      <c r="E23" s="71"/>
      <c r="F23" s="19"/>
      <c r="G23" s="19"/>
      <c r="H23" s="19"/>
      <c r="I23" s="5"/>
    </row>
    <row r="24" spans="2:9">
      <c r="B24" s="19"/>
      <c r="C24" s="71"/>
      <c r="D24" s="71"/>
      <c r="E24" s="71"/>
      <c r="F24" s="19"/>
      <c r="G24" s="19"/>
      <c r="H24" s="112"/>
      <c r="I24" s="5"/>
    </row>
    <row r="25" spans="2:9">
      <c r="B25" s="19"/>
      <c r="C25" s="71"/>
      <c r="D25" s="71"/>
      <c r="E25" s="71"/>
      <c r="F25" s="19"/>
      <c r="G25" s="19"/>
      <c r="H25" s="112"/>
      <c r="I25" s="5"/>
    </row>
    <row r="26" spans="2:9">
      <c r="B26" s="19"/>
      <c r="C26" s="71"/>
      <c r="D26" s="71"/>
      <c r="E26" s="71"/>
      <c r="F26" s="19"/>
      <c r="G26" s="19"/>
      <c r="H26" s="112"/>
      <c r="I26" s="5"/>
    </row>
    <row r="27" spans="2:9">
      <c r="B27" s="19"/>
      <c r="C27" s="71"/>
      <c r="D27" s="71"/>
      <c r="E27" s="71"/>
      <c r="F27" s="19"/>
      <c r="G27" s="19"/>
      <c r="H27" s="112"/>
      <c r="I27" s="5"/>
    </row>
    <row r="28" spans="2:9">
      <c r="B28" s="19"/>
      <c r="C28" s="71"/>
      <c r="D28" s="71"/>
      <c r="E28" s="71"/>
      <c r="F28" s="19"/>
      <c r="G28" s="19"/>
      <c r="H28" s="112"/>
      <c r="I28" s="5"/>
    </row>
    <row r="29" spans="2:9">
      <c r="B29" s="19"/>
      <c r="C29" s="71"/>
      <c r="D29" s="71"/>
      <c r="E29" s="71"/>
      <c r="F29" s="19"/>
      <c r="G29" s="19"/>
      <c r="H29" s="112"/>
      <c r="I29" s="5"/>
    </row>
    <row r="30" spans="2:9">
      <c r="B30" s="19"/>
      <c r="C30" s="71"/>
      <c r="D30" s="71"/>
      <c r="E30" s="71"/>
      <c r="F30" s="19"/>
      <c r="G30" s="19"/>
      <c r="H30" s="112"/>
      <c r="I30" s="5"/>
    </row>
    <row r="31" spans="2:9">
      <c r="B31" s="19"/>
      <c r="C31" s="71"/>
      <c r="D31" s="71"/>
      <c r="E31" s="71"/>
      <c r="F31" s="19"/>
      <c r="G31" s="19"/>
      <c r="H31" s="112"/>
      <c r="I31" s="5"/>
    </row>
    <row r="32" spans="2:9">
      <c r="B32" s="19"/>
      <c r="C32" s="71"/>
      <c r="D32" s="71"/>
      <c r="E32" s="71"/>
      <c r="F32" s="19"/>
      <c r="G32" s="19"/>
      <c r="H32" s="112"/>
      <c r="I32" s="5"/>
    </row>
    <row r="33" spans="1:9">
      <c r="B33" s="19"/>
      <c r="H33" s="113"/>
      <c r="I33" s="5"/>
    </row>
    <row r="34" spans="1:9">
      <c r="H34" s="113"/>
      <c r="I34" s="5"/>
    </row>
    <row r="35" spans="1:9">
      <c r="H35" s="114"/>
    </row>
    <row r="36" spans="1:9">
      <c r="H36" s="114"/>
    </row>
    <row r="37" spans="1:9">
      <c r="H37" s="114"/>
    </row>
    <row r="38" spans="1:9">
      <c r="H38" s="114"/>
    </row>
    <row r="39" spans="1:9">
      <c r="H39" s="113"/>
    </row>
    <row r="40" spans="1:9" ht="9" customHeight="1">
      <c r="H40" s="113"/>
    </row>
    <row r="41" spans="1:9">
      <c r="H41" s="113"/>
    </row>
    <row r="42" spans="1:9">
      <c r="H42" s="113"/>
    </row>
    <row r="43" spans="1:9">
      <c r="G43" s="28"/>
    </row>
    <row r="44" spans="1:9">
      <c r="G44" s="28"/>
    </row>
    <row r="45" spans="1:9">
      <c r="G45" s="28"/>
    </row>
    <row r="46" spans="1:9">
      <c r="A46" s="29"/>
      <c r="B46" s="29"/>
      <c r="F46" s="29"/>
      <c r="G46" s="29"/>
      <c r="H46" s="29"/>
    </row>
    <row r="47" spans="1:9">
      <c r="A47" s="29"/>
      <c r="B47" s="29"/>
      <c r="F47" s="29"/>
      <c r="G47" s="29"/>
      <c r="H47" s="30"/>
    </row>
  </sheetData>
  <mergeCells count="16">
    <mergeCell ref="A8:B8"/>
    <mergeCell ref="A10:B10"/>
    <mergeCell ref="A12:B12"/>
    <mergeCell ref="F18:H18"/>
    <mergeCell ref="F19:H19"/>
    <mergeCell ref="C12:F12"/>
    <mergeCell ref="A14:B14"/>
    <mergeCell ref="C14:F14"/>
    <mergeCell ref="C10:F10"/>
    <mergeCell ref="A4:B4"/>
    <mergeCell ref="A6:B6"/>
    <mergeCell ref="A1:B1"/>
    <mergeCell ref="C1:H1"/>
    <mergeCell ref="D2:E2"/>
    <mergeCell ref="C4:F4"/>
    <mergeCell ref="C6:F6"/>
  </mergeCells>
  <pageMargins left="0.7" right="0.7" top="0.75" bottom="0.75" header="0.3" footer="0.3"/>
  <pageSetup paperSize="9" orientation="landscape" r:id="rId1"/>
  <headerFooter>
    <oddFooter>&amp;C&amp;P/6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DOBRA</vt:lpstr>
      <vt:lpstr>USLUGE</vt:lpstr>
      <vt:lpstr>RADOVI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</dc:creator>
  <cp:lastModifiedBy>Slavica</cp:lastModifiedBy>
  <cp:lastPrinted>2025-09-03T06:38:19Z</cp:lastPrinted>
  <dcterms:created xsi:type="dcterms:W3CDTF">2020-09-11T07:48:05Z</dcterms:created>
  <dcterms:modified xsi:type="dcterms:W3CDTF">2025-09-03T06:38:40Z</dcterms:modified>
</cp:coreProperties>
</file>