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11" sheetId="1" r:id="rId1"/>
  </sheets>
  <definedNames>
    <definedName name="_xlnm.Print_Area" localSheetId="0">'Прилог 11'!$A$2:$N$70</definedName>
  </definedNames>
  <calcPr calcId="124519"/>
</workbook>
</file>

<file path=xl/calcChain.xml><?xml version="1.0" encoding="utf-8"?>
<calcChain xmlns="http://schemas.openxmlformats.org/spreadsheetml/2006/main">
  <c r="G64" i="1"/>
  <c r="H64" s="1"/>
  <c r="D41"/>
  <c r="I68"/>
  <c r="I69" s="1"/>
  <c r="F68"/>
  <c r="F69" s="1"/>
  <c r="D68"/>
  <c r="D69" s="1"/>
  <c r="C68"/>
  <c r="C69" s="1"/>
  <c r="J67"/>
  <c r="K67" s="1"/>
  <c r="E67"/>
  <c r="H66"/>
  <c r="E66"/>
  <c r="H65"/>
  <c r="G65"/>
  <c r="J65" s="1"/>
  <c r="K65" s="1"/>
  <c r="E65"/>
  <c r="E64"/>
  <c r="H63"/>
  <c r="G63"/>
  <c r="J63" s="1"/>
  <c r="K63" s="1"/>
  <c r="E63"/>
  <c r="G62"/>
  <c r="H62" s="1"/>
  <c r="E62"/>
  <c r="H61"/>
  <c r="G61"/>
  <c r="J61" s="1"/>
  <c r="K61" s="1"/>
  <c r="E61"/>
  <c r="G60"/>
  <c r="H60" s="1"/>
  <c r="E60"/>
  <c r="H59"/>
  <c r="G59"/>
  <c r="J59" s="1"/>
  <c r="K59" s="1"/>
  <c r="E59"/>
  <c r="G58"/>
  <c r="H58" s="1"/>
  <c r="E58"/>
  <c r="K57"/>
  <c r="J57"/>
  <c r="H57"/>
  <c r="E57"/>
  <c r="H56"/>
  <c r="G56"/>
  <c r="E56"/>
  <c r="F46"/>
  <c r="I45"/>
  <c r="I46" s="1"/>
  <c r="F45"/>
  <c r="C45"/>
  <c r="C46" s="1"/>
  <c r="D44"/>
  <c r="E44" s="1"/>
  <c r="D43"/>
  <c r="E43" s="1"/>
  <c r="D42"/>
  <c r="E42" s="1"/>
  <c r="E41"/>
  <c r="D40"/>
  <c r="E40" s="1"/>
  <c r="D39"/>
  <c r="E39" s="1"/>
  <c r="D38"/>
  <c r="E38" s="1"/>
  <c r="D37"/>
  <c r="E37" s="1"/>
  <c r="D36"/>
  <c r="E36" s="1"/>
  <c r="D35"/>
  <c r="E35" s="1"/>
  <c r="J34"/>
  <c r="K34" s="1"/>
  <c r="H34"/>
  <c r="E34"/>
  <c r="D34"/>
  <c r="E33"/>
  <c r="D33"/>
  <c r="I22"/>
  <c r="G22"/>
  <c r="C22"/>
  <c r="J21"/>
  <c r="J22" s="1"/>
  <c r="I21"/>
  <c r="G21"/>
  <c r="F21"/>
  <c r="F22" s="1"/>
  <c r="D21"/>
  <c r="D22" s="1"/>
  <c r="C21"/>
  <c r="K20"/>
  <c r="H20"/>
  <c r="E20"/>
  <c r="K19"/>
  <c r="H19"/>
  <c r="E19"/>
  <c r="K18"/>
  <c r="H18"/>
  <c r="E18"/>
  <c r="K17"/>
  <c r="H17"/>
  <c r="E17"/>
  <c r="K16"/>
  <c r="H16"/>
  <c r="E16"/>
  <c r="K15"/>
  <c r="H15"/>
  <c r="E15"/>
  <c r="K14"/>
  <c r="H14"/>
  <c r="E14"/>
  <c r="K13"/>
  <c r="H13"/>
  <c r="E13"/>
  <c r="K12"/>
  <c r="H12"/>
  <c r="E12"/>
  <c r="K11"/>
  <c r="H11"/>
  <c r="H21" s="1"/>
  <c r="H22" s="1"/>
  <c r="E11"/>
  <c r="K10"/>
  <c r="K21" s="1"/>
  <c r="K22" s="1"/>
  <c r="H10"/>
  <c r="E10"/>
  <c r="H9"/>
  <c r="E9"/>
  <c r="E21" s="1"/>
  <c r="E22" s="1"/>
  <c r="H67" l="1"/>
  <c r="D45"/>
  <c r="D46" s="1"/>
  <c r="E68"/>
  <c r="E69" s="1"/>
  <c r="G42"/>
  <c r="H68"/>
  <c r="H69" s="1"/>
  <c r="G68"/>
  <c r="G69" s="1"/>
  <c r="E45"/>
  <c r="E46" s="1"/>
  <c r="G35"/>
  <c r="H35" s="1"/>
  <c r="J35"/>
  <c r="K35" s="1"/>
  <c r="G36"/>
  <c r="H36" s="1"/>
  <c r="J36"/>
  <c r="K36" s="1"/>
  <c r="G37"/>
  <c r="H37" s="1"/>
  <c r="J37"/>
  <c r="K37" s="1"/>
  <c r="G38"/>
  <c r="H38" s="1"/>
  <c r="J38"/>
  <c r="K38" s="1"/>
  <c r="G39"/>
  <c r="H39" s="1"/>
  <c r="J39"/>
  <c r="K39" s="1"/>
  <c r="G40"/>
  <c r="H40" s="1"/>
  <c r="J40"/>
  <c r="K40" s="1"/>
  <c r="G41"/>
  <c r="H41" s="1"/>
  <c r="H42"/>
  <c r="J42"/>
  <c r="K42" s="1"/>
  <c r="G43"/>
  <c r="H43" s="1"/>
  <c r="J43"/>
  <c r="K43" s="1"/>
  <c r="G44"/>
  <c r="H44" s="1"/>
  <c r="J58"/>
  <c r="K58" s="1"/>
  <c r="J60"/>
  <c r="K60" s="1"/>
  <c r="J62"/>
  <c r="K62" s="1"/>
  <c r="J64"/>
  <c r="K64" s="1"/>
  <c r="J66"/>
  <c r="K66" s="1"/>
  <c r="G33"/>
  <c r="J56"/>
  <c r="J41" l="1"/>
  <c r="K41" s="1"/>
  <c r="J44"/>
  <c r="K44" s="1"/>
  <c r="G45"/>
  <c r="G46" s="1"/>
  <c r="H33"/>
  <c r="H45" s="1"/>
  <c r="H46" s="1"/>
  <c r="J68"/>
  <c r="J69" s="1"/>
  <c r="K56"/>
  <c r="K68" s="1"/>
  <c r="K69" s="1"/>
  <c r="J33"/>
  <c r="J45" l="1"/>
  <c r="J46" s="1"/>
  <c r="K33"/>
  <c r="K45" s="1"/>
  <c r="K46" s="1"/>
</calcChain>
</file>

<file path=xl/sharedStrings.xml><?xml version="1.0" encoding="utf-8"?>
<sst xmlns="http://schemas.openxmlformats.org/spreadsheetml/2006/main" count="108" uniqueCount="33">
  <si>
    <t>Прилог 11.</t>
  </si>
  <si>
    <t>Исплаћена маса за зараде, број запослених и просечна зарада по месецима за 2024. годину*- Бруто 1</t>
  </si>
  <si>
    <t>у динарима</t>
  </si>
  <si>
    <t>Исплата по месецима  2024.</t>
  </si>
  <si>
    <t>УКУПНО</t>
  </si>
  <si>
    <t>СТАРОЗАПОСЛЕНИ**</t>
  </si>
  <si>
    <t>НОВОЗАПОСЛЕНИ</t>
  </si>
  <si>
    <t>ПОСЛОВОДСТВО</t>
  </si>
  <si>
    <t>Број запослених</t>
  </si>
  <si>
    <t xml:space="preserve">Маса зарада </t>
  </si>
  <si>
    <t>Просечна зарада</t>
  </si>
  <si>
    <t>I</t>
  </si>
  <si>
    <t>-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</si>
  <si>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</si>
  <si>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</si>
  <si>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</si>
  <si>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</si>
  <si>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</si>
  <si>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</si>
  <si>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</si>
  <si>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</si>
  <si>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</si>
  <si>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</si>
  <si>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</si>
  <si>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</si>
  <si>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 xml:space="preserve">*НАПОМЕНА: </t>
  </si>
  <si>
    <t>Исплаћена маса за зараде, број запослених и просечна зарада по месецима за 2024. годину – бруто 1 исказују се на начин да се уносе реализоване категорије које су познате до тренутка доношења програма пословања. За преостале месеце неопходно је унети пројектовану месечну масу средстава и просечну зараду по свим категоријама, узимајући у обзир максималне месечне исплате у току 2024. године</t>
  </si>
  <si>
    <t>** старозапослени у 2024. години су они запослени који су били у радном односу у децембру 2023. године</t>
  </si>
  <si>
    <t xml:space="preserve">Планирана маса за зараде, број запослених и просечна зарада по месецима за 2025. годину - Бруто 1 </t>
  </si>
  <si>
    <t>План по месецима  2025.</t>
  </si>
  <si>
    <t>СТАРОЗАПОСЛЕНИ*</t>
  </si>
  <si>
    <t>*старозапослени у 2025. години су они запослени који су били у радном односу у предузећу у децембру 2024. године</t>
  </si>
  <si>
    <t>Планирана маса за зараде увећана за доприносе на зараде, број запослених и просечна зарада по месецима за 2025. годину - Бруто 2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</si>
</sst>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2" fillId="0" borderId="0"/>
    <xf numFmtId="0" fontId="14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7" fillId="3" borderId="20" xfId="0" applyNumberFormat="1" applyFont="1" applyFill="1" applyBorder="1" applyAlignment="1">
      <alignment horizontal="center" vertical="center"/>
    </xf>
    <xf numFmtId="3" fontId="7" fillId="3" borderId="19" xfId="0" applyNumberFormat="1" applyFont="1" applyFill="1" applyBorder="1" applyAlignment="1">
      <alignment horizontal="center" vertical="center"/>
    </xf>
    <xf numFmtId="3" fontId="7" fillId="3" borderId="21" xfId="0" applyNumberFormat="1" applyFont="1" applyFill="1" applyBorder="1" applyAlignment="1">
      <alignment horizontal="center" vertical="center"/>
    </xf>
    <xf numFmtId="3" fontId="10" fillId="3" borderId="20" xfId="0" applyNumberFormat="1" applyFont="1" applyFill="1" applyBorder="1" applyAlignment="1">
      <alignment horizontal="center" vertical="center"/>
    </xf>
    <xf numFmtId="3" fontId="10" fillId="3" borderId="1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wrapText="1"/>
    </xf>
    <xf numFmtId="0" fontId="1" fillId="0" borderId="27" xfId="0" applyFont="1" applyBorder="1"/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O70"/>
  <sheetViews>
    <sheetView showGridLines="0" tabSelected="1" topLeftCell="A34" zoomScale="115" zoomScaleNormal="115" workbookViewId="0">
      <selection activeCell="D67" sqref="D67"/>
    </sheetView>
  </sheetViews>
  <sheetFormatPr defaultColWidth="18" defaultRowHeight="12.75"/>
  <cols>
    <col min="1" max="1" width="2.85546875" style="1" customWidth="1"/>
    <col min="2" max="2" width="11.85546875" style="1" customWidth="1"/>
    <col min="3" max="4" width="12.7109375" style="1" customWidth="1"/>
    <col min="5" max="5" width="12.5703125" style="1" customWidth="1"/>
    <col min="6" max="14" width="12.7109375" style="1" customWidth="1"/>
    <col min="15" max="15" width="13.42578125" style="1" bestFit="1" customWidth="1"/>
    <col min="16" max="254" width="9.140625" style="1" customWidth="1"/>
    <col min="255" max="16384" width="18" style="1"/>
  </cols>
  <sheetData>
    <row r="2" spans="2:14">
      <c r="N2" s="2" t="s">
        <v>0</v>
      </c>
    </row>
    <row r="4" spans="2:14" ht="15.75">
      <c r="B4" s="60" t="s">
        <v>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2:14" ht="13.5" thickBo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 t="s">
        <v>2</v>
      </c>
    </row>
    <row r="6" spans="2:14" ht="15" customHeight="1">
      <c r="B6" s="61" t="s">
        <v>3</v>
      </c>
      <c r="C6" s="64" t="s">
        <v>4</v>
      </c>
      <c r="D6" s="65"/>
      <c r="E6" s="66"/>
      <c r="F6" s="67" t="s">
        <v>5</v>
      </c>
      <c r="G6" s="68"/>
      <c r="H6" s="69"/>
      <c r="I6" s="67" t="s">
        <v>6</v>
      </c>
      <c r="J6" s="68"/>
      <c r="K6" s="69"/>
      <c r="L6" s="67" t="s">
        <v>7</v>
      </c>
      <c r="M6" s="68"/>
      <c r="N6" s="69"/>
    </row>
    <row r="7" spans="2:14" ht="12.75" customHeight="1">
      <c r="B7" s="62"/>
      <c r="C7" s="70" t="s">
        <v>8</v>
      </c>
      <c r="D7" s="72" t="s">
        <v>9</v>
      </c>
      <c r="E7" s="74" t="s">
        <v>10</v>
      </c>
      <c r="F7" s="70" t="s">
        <v>8</v>
      </c>
      <c r="G7" s="72" t="s">
        <v>9</v>
      </c>
      <c r="H7" s="74" t="s">
        <v>10</v>
      </c>
      <c r="I7" s="70" t="s">
        <v>8</v>
      </c>
      <c r="J7" s="72" t="s">
        <v>9</v>
      </c>
      <c r="K7" s="74" t="s">
        <v>10</v>
      </c>
      <c r="L7" s="70" t="s">
        <v>8</v>
      </c>
      <c r="M7" s="72" t="s">
        <v>9</v>
      </c>
      <c r="N7" s="74" t="s">
        <v>10</v>
      </c>
    </row>
    <row r="8" spans="2:14" ht="21.75" customHeight="1" thickBot="1">
      <c r="B8" s="63"/>
      <c r="C8" s="71"/>
      <c r="D8" s="73"/>
      <c r="E8" s="75"/>
      <c r="F8" s="71"/>
      <c r="G8" s="73"/>
      <c r="H8" s="75"/>
      <c r="I8" s="71"/>
      <c r="J8" s="73"/>
      <c r="K8" s="75"/>
      <c r="L8" s="71"/>
      <c r="M8" s="73"/>
      <c r="N8" s="75"/>
    </row>
    <row r="9" spans="2:14" ht="14.25">
      <c r="B9" s="5" t="s">
        <v>11</v>
      </c>
      <c r="C9" s="6">
        <v>35</v>
      </c>
      <c r="D9" s="7">
        <v>3829496</v>
      </c>
      <c r="E9" s="8">
        <f>SUM(D9/C9)</f>
        <v>109414.17142857143</v>
      </c>
      <c r="F9" s="9">
        <v>35</v>
      </c>
      <c r="G9" s="9">
        <v>3829496</v>
      </c>
      <c r="H9" s="8">
        <f>SUM(G9/F9)</f>
        <v>109414.17142857143</v>
      </c>
      <c r="I9" s="9" t="s">
        <v>12</v>
      </c>
      <c r="J9" s="10" t="s">
        <v>12</v>
      </c>
      <c r="K9" s="11" t="s">
        <v>12</v>
      </c>
      <c r="L9" s="12"/>
      <c r="M9" s="7"/>
      <c r="N9" s="11"/>
    </row>
    <row r="10" spans="2:14" ht="14.25">
      <c r="B10" s="13" t="s">
        <v>13</v>
      </c>
      <c r="C10" s="14">
        <v>36</v>
      </c>
      <c r="D10" s="15">
        <v>3637351</v>
      </c>
      <c r="E10" s="8">
        <f t="shared" ref="E10:E20" si="0">SUM(D10/C10)</f>
        <v>101037.52777777778</v>
      </c>
      <c r="F10" s="16">
        <v>35</v>
      </c>
      <c r="G10" s="16">
        <v>3514422</v>
      </c>
      <c r="H10" s="8">
        <f t="shared" ref="H10:H20" si="1">SUM(G10/F10)</f>
        <v>100412.05714285714</v>
      </c>
      <c r="I10" s="16">
        <v>1</v>
      </c>
      <c r="J10" s="10">
        <v>122929</v>
      </c>
      <c r="K10" s="11">
        <f t="shared" ref="K10:K20" si="2">SUM(J10/I10)</f>
        <v>122929</v>
      </c>
      <c r="L10" s="17"/>
      <c r="M10" s="15"/>
      <c r="N10" s="18"/>
    </row>
    <row r="11" spans="2:14" ht="14.25">
      <c r="B11" s="13" t="s">
        <v>14</v>
      </c>
      <c r="C11" s="14">
        <v>35</v>
      </c>
      <c r="D11" s="15">
        <v>3518970</v>
      </c>
      <c r="E11" s="8">
        <f t="shared" si="0"/>
        <v>100542</v>
      </c>
      <c r="F11" s="16">
        <v>34</v>
      </c>
      <c r="G11" s="16">
        <v>3395541</v>
      </c>
      <c r="H11" s="8">
        <f t="shared" si="1"/>
        <v>99868.852941176476</v>
      </c>
      <c r="I11" s="16">
        <v>1</v>
      </c>
      <c r="J11" s="19">
        <v>123429</v>
      </c>
      <c r="K11" s="11">
        <f t="shared" si="2"/>
        <v>123429</v>
      </c>
      <c r="L11" s="17"/>
      <c r="M11" s="15"/>
      <c r="N11" s="18"/>
    </row>
    <row r="12" spans="2:14" ht="14.25">
      <c r="B12" s="13" t="s">
        <v>15</v>
      </c>
      <c r="C12" s="14">
        <v>34</v>
      </c>
      <c r="D12" s="15">
        <v>3635193</v>
      </c>
      <c r="E12" s="8">
        <f t="shared" si="0"/>
        <v>106917.44117647059</v>
      </c>
      <c r="F12" s="16">
        <v>33</v>
      </c>
      <c r="G12" s="16">
        <v>3506269</v>
      </c>
      <c r="H12" s="8">
        <f t="shared" si="1"/>
        <v>106250.57575757576</v>
      </c>
      <c r="I12" s="16">
        <v>1</v>
      </c>
      <c r="J12" s="19">
        <v>128923</v>
      </c>
      <c r="K12" s="11">
        <f t="shared" si="2"/>
        <v>128923</v>
      </c>
      <c r="L12" s="17"/>
      <c r="M12" s="15"/>
      <c r="N12" s="18"/>
    </row>
    <row r="13" spans="2:14" ht="14.25">
      <c r="B13" s="13" t="s">
        <v>16</v>
      </c>
      <c r="C13" s="14">
        <v>34</v>
      </c>
      <c r="D13" s="15">
        <v>3894296</v>
      </c>
      <c r="E13" s="8">
        <f t="shared" si="0"/>
        <v>114538.11764705883</v>
      </c>
      <c r="F13" s="16">
        <v>33</v>
      </c>
      <c r="G13" s="16">
        <v>3757658</v>
      </c>
      <c r="H13" s="8">
        <f t="shared" si="1"/>
        <v>113868.42424242424</v>
      </c>
      <c r="I13" s="16">
        <v>1</v>
      </c>
      <c r="J13" s="19">
        <v>137146</v>
      </c>
      <c r="K13" s="11">
        <f t="shared" si="2"/>
        <v>137146</v>
      </c>
      <c r="L13" s="17"/>
      <c r="M13" s="15"/>
      <c r="N13" s="18"/>
    </row>
    <row r="14" spans="2:14" ht="14.25">
      <c r="B14" s="13" t="s">
        <v>17</v>
      </c>
      <c r="C14" s="14">
        <v>34</v>
      </c>
      <c r="D14" s="15">
        <v>3371439</v>
      </c>
      <c r="E14" s="8">
        <f t="shared" si="0"/>
        <v>99159.970588235301</v>
      </c>
      <c r="F14" s="16">
        <v>33</v>
      </c>
      <c r="G14" s="16">
        <v>3252649</v>
      </c>
      <c r="H14" s="8">
        <f t="shared" si="1"/>
        <v>98565.121212121216</v>
      </c>
      <c r="I14" s="16">
        <v>1</v>
      </c>
      <c r="J14" s="19">
        <v>117922</v>
      </c>
      <c r="K14" s="11">
        <f t="shared" si="2"/>
        <v>117922</v>
      </c>
      <c r="L14" s="17"/>
      <c r="M14" s="15"/>
      <c r="N14" s="18"/>
    </row>
    <row r="15" spans="2:14" ht="14.25">
      <c r="B15" s="13" t="s">
        <v>18</v>
      </c>
      <c r="C15" s="14">
        <v>34</v>
      </c>
      <c r="D15" s="15">
        <v>3778859</v>
      </c>
      <c r="E15" s="8">
        <f t="shared" si="0"/>
        <v>111142.91176470589</v>
      </c>
      <c r="F15" s="16">
        <v>33</v>
      </c>
      <c r="G15" s="16">
        <v>3644414</v>
      </c>
      <c r="H15" s="8">
        <f t="shared" si="1"/>
        <v>110436.78787878787</v>
      </c>
      <c r="I15" s="16">
        <v>1</v>
      </c>
      <c r="J15" s="19">
        <v>134445</v>
      </c>
      <c r="K15" s="11">
        <f t="shared" si="2"/>
        <v>134445</v>
      </c>
      <c r="L15" s="17"/>
      <c r="M15" s="15"/>
      <c r="N15" s="18"/>
    </row>
    <row r="16" spans="2:14" ht="14.25">
      <c r="B16" s="13" t="s">
        <v>19</v>
      </c>
      <c r="C16" s="14">
        <v>34</v>
      </c>
      <c r="D16" s="15">
        <v>3724510</v>
      </c>
      <c r="E16" s="8">
        <f t="shared" si="0"/>
        <v>109544.41176470589</v>
      </c>
      <c r="F16" s="16">
        <v>33</v>
      </c>
      <c r="G16" s="16">
        <v>3589540</v>
      </c>
      <c r="H16" s="8">
        <f t="shared" si="1"/>
        <v>108773.93939393939</v>
      </c>
      <c r="I16" s="16">
        <v>1</v>
      </c>
      <c r="J16" s="19">
        <v>134970</v>
      </c>
      <c r="K16" s="11">
        <f t="shared" si="2"/>
        <v>134970</v>
      </c>
      <c r="L16" s="17"/>
      <c r="M16" s="15"/>
      <c r="N16" s="18"/>
    </row>
    <row r="17" spans="1:15" ht="14.25">
      <c r="B17" s="13" t="s">
        <v>20</v>
      </c>
      <c r="C17" s="14">
        <v>35</v>
      </c>
      <c r="D17" s="15">
        <v>3560118</v>
      </c>
      <c r="E17" s="8">
        <f t="shared" si="0"/>
        <v>101717.65714285715</v>
      </c>
      <c r="F17" s="16">
        <v>33</v>
      </c>
      <c r="G17" s="16">
        <v>3373939</v>
      </c>
      <c r="H17" s="8">
        <f t="shared" si="1"/>
        <v>102240.57575757576</v>
      </c>
      <c r="I17" s="16">
        <v>2</v>
      </c>
      <c r="J17" s="19">
        <v>186179</v>
      </c>
      <c r="K17" s="11">
        <f t="shared" si="2"/>
        <v>93089.5</v>
      </c>
      <c r="L17" s="17"/>
      <c r="M17" s="15"/>
      <c r="N17" s="18"/>
    </row>
    <row r="18" spans="1:15" ht="14.25">
      <c r="B18" s="13" t="s">
        <v>21</v>
      </c>
      <c r="C18" s="14">
        <v>35</v>
      </c>
      <c r="D18" s="15">
        <v>3920889</v>
      </c>
      <c r="E18" s="8">
        <f t="shared" si="0"/>
        <v>112025.4</v>
      </c>
      <c r="F18" s="16">
        <v>33</v>
      </c>
      <c r="G18" s="16">
        <v>3718264</v>
      </c>
      <c r="H18" s="8">
        <f t="shared" si="1"/>
        <v>112674.66666666667</v>
      </c>
      <c r="I18" s="16">
        <v>2</v>
      </c>
      <c r="J18" s="19">
        <v>202625</v>
      </c>
      <c r="K18" s="11">
        <f t="shared" si="2"/>
        <v>101312.5</v>
      </c>
      <c r="L18" s="17"/>
      <c r="M18" s="15"/>
      <c r="N18" s="18"/>
    </row>
    <row r="19" spans="1:15" ht="14.25">
      <c r="B19" s="13" t="s">
        <v>22</v>
      </c>
      <c r="C19" s="14">
        <v>35</v>
      </c>
      <c r="D19" s="15">
        <v>3682619</v>
      </c>
      <c r="E19" s="8">
        <f t="shared" si="0"/>
        <v>105217.68571428572</v>
      </c>
      <c r="F19" s="16">
        <v>33</v>
      </c>
      <c r="G19" s="16">
        <v>3495497</v>
      </c>
      <c r="H19" s="8">
        <f t="shared" si="1"/>
        <v>105924.15151515152</v>
      </c>
      <c r="I19" s="16">
        <v>2</v>
      </c>
      <c r="J19" s="19">
        <v>187122</v>
      </c>
      <c r="K19" s="11">
        <f t="shared" si="2"/>
        <v>93561</v>
      </c>
      <c r="L19" s="17"/>
      <c r="M19" s="15"/>
      <c r="N19" s="18"/>
    </row>
    <row r="20" spans="1:15" ht="14.25">
      <c r="B20" s="13" t="s">
        <v>23</v>
      </c>
      <c r="C20" s="14">
        <v>36</v>
      </c>
      <c r="D20" s="15">
        <v>3920889</v>
      </c>
      <c r="E20" s="20">
        <f t="shared" si="0"/>
        <v>108913.58333333333</v>
      </c>
      <c r="F20" s="16">
        <v>33</v>
      </c>
      <c r="G20" s="16">
        <v>3718264</v>
      </c>
      <c r="H20" s="8">
        <f t="shared" si="1"/>
        <v>112674.66666666667</v>
      </c>
      <c r="I20" s="16">
        <v>3</v>
      </c>
      <c r="J20" s="19">
        <v>202625</v>
      </c>
      <c r="K20" s="11">
        <f t="shared" si="2"/>
        <v>67541.666666666672</v>
      </c>
      <c r="L20" s="17"/>
      <c r="M20" s="15"/>
      <c r="N20" s="18"/>
    </row>
    <row r="21" spans="1:15" ht="14.25">
      <c r="B21" s="21" t="s">
        <v>4</v>
      </c>
      <c r="C21" s="14">
        <f t="shared" ref="C21:H21" si="3">SUM(C9:C20)</f>
        <v>417</v>
      </c>
      <c r="D21" s="22">
        <f t="shared" si="3"/>
        <v>44474629</v>
      </c>
      <c r="E21" s="23">
        <f t="shared" si="3"/>
        <v>1280170.8783380019</v>
      </c>
      <c r="F21" s="24">
        <f t="shared" si="3"/>
        <v>401</v>
      </c>
      <c r="G21" s="25">
        <f t="shared" si="3"/>
        <v>42795953</v>
      </c>
      <c r="H21" s="26">
        <f t="shared" si="3"/>
        <v>1281103.9906035142</v>
      </c>
      <c r="I21" s="24">
        <f>SUM(I10:I20)</f>
        <v>16</v>
      </c>
      <c r="J21" s="25">
        <f>SUM(J10:J20)</f>
        <v>1678315</v>
      </c>
      <c r="K21" s="26">
        <f>SUM(K10:K20)</f>
        <v>1255268.6666666667</v>
      </c>
      <c r="L21" s="27"/>
      <c r="M21" s="28"/>
      <c r="N21" s="18"/>
    </row>
    <row r="22" spans="1:15" ht="15" thickBot="1">
      <c r="B22" s="29" t="s">
        <v>24</v>
      </c>
      <c r="C22" s="30">
        <f t="shared" ref="C22:K22" si="4">SUM(C21/12)</f>
        <v>34.75</v>
      </c>
      <c r="D22" s="31">
        <f t="shared" si="4"/>
        <v>3706219.0833333335</v>
      </c>
      <c r="E22" s="32">
        <f t="shared" si="4"/>
        <v>106680.90652816683</v>
      </c>
      <c r="F22" s="30">
        <f t="shared" si="4"/>
        <v>33.416666666666664</v>
      </c>
      <c r="G22" s="33">
        <f t="shared" si="4"/>
        <v>3566329.4166666665</v>
      </c>
      <c r="H22" s="34">
        <f t="shared" si="4"/>
        <v>106758.66588362619</v>
      </c>
      <c r="I22" s="30">
        <f t="shared" si="4"/>
        <v>1.3333333333333333</v>
      </c>
      <c r="J22" s="33">
        <f t="shared" si="4"/>
        <v>139859.58333333334</v>
      </c>
      <c r="K22" s="34">
        <f t="shared" si="4"/>
        <v>104605.72222222223</v>
      </c>
      <c r="L22" s="35"/>
      <c r="M22" s="31"/>
      <c r="N22" s="34"/>
    </row>
    <row r="23" spans="1:15">
      <c r="B23" s="36" t="s">
        <v>25</v>
      </c>
      <c r="C23" s="76" t="s">
        <v>26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5">
      <c r="B24" s="3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1:15" ht="11.25" customHeight="1">
      <c r="B25" s="38" t="s">
        <v>27</v>
      </c>
      <c r="C25" s="38"/>
      <c r="D25" s="38"/>
    </row>
    <row r="26" spans="1:15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8" spans="1:15" ht="15.75">
      <c r="B28" s="60" t="s">
        <v>28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15" ht="15" thickBot="1">
      <c r="B29" s="40"/>
      <c r="C29" s="41"/>
      <c r="D29" s="41"/>
      <c r="E29" s="41"/>
      <c r="F29" s="41"/>
      <c r="G29" s="42"/>
      <c r="H29" s="42"/>
      <c r="I29" s="42"/>
      <c r="J29" s="42"/>
      <c r="K29" s="42"/>
      <c r="L29" s="42"/>
      <c r="M29" s="42"/>
      <c r="N29" s="4" t="s">
        <v>2</v>
      </c>
    </row>
    <row r="30" spans="1:15" ht="15" customHeight="1">
      <c r="B30" s="61" t="s">
        <v>29</v>
      </c>
      <c r="C30" s="64" t="s">
        <v>4</v>
      </c>
      <c r="D30" s="65"/>
      <c r="E30" s="66"/>
      <c r="F30" s="67" t="s">
        <v>30</v>
      </c>
      <c r="G30" s="68"/>
      <c r="H30" s="69"/>
      <c r="I30" s="67" t="s">
        <v>6</v>
      </c>
      <c r="J30" s="68"/>
      <c r="K30" s="69"/>
      <c r="L30" s="67" t="s">
        <v>7</v>
      </c>
      <c r="M30" s="68"/>
      <c r="N30" s="69"/>
      <c r="O30" s="43"/>
    </row>
    <row r="31" spans="1:15" ht="12.75" customHeight="1">
      <c r="B31" s="62"/>
      <c r="C31" s="70" t="s">
        <v>8</v>
      </c>
      <c r="D31" s="72" t="s">
        <v>9</v>
      </c>
      <c r="E31" s="74" t="s">
        <v>10</v>
      </c>
      <c r="F31" s="70" t="s">
        <v>8</v>
      </c>
      <c r="G31" s="72" t="s">
        <v>9</v>
      </c>
      <c r="H31" s="74" t="s">
        <v>10</v>
      </c>
      <c r="I31" s="70" t="s">
        <v>8</v>
      </c>
      <c r="J31" s="72" t="s">
        <v>9</v>
      </c>
      <c r="K31" s="74" t="s">
        <v>10</v>
      </c>
      <c r="L31" s="70" t="s">
        <v>8</v>
      </c>
      <c r="M31" s="72" t="s">
        <v>9</v>
      </c>
      <c r="N31" s="74" t="s">
        <v>10</v>
      </c>
    </row>
    <row r="32" spans="1:15" ht="21.75" customHeight="1" thickBot="1">
      <c r="A32" s="44"/>
      <c r="B32" s="78"/>
      <c r="C32" s="71"/>
      <c r="D32" s="73"/>
      <c r="E32" s="75"/>
      <c r="F32" s="71"/>
      <c r="G32" s="73"/>
      <c r="H32" s="75"/>
      <c r="I32" s="71"/>
      <c r="J32" s="73"/>
      <c r="K32" s="75"/>
      <c r="L32" s="71"/>
      <c r="M32" s="73"/>
      <c r="N32" s="75"/>
    </row>
    <row r="33" spans="1:14" ht="14.25" customHeight="1">
      <c r="A33" s="44"/>
      <c r="B33" s="45" t="s">
        <v>11</v>
      </c>
      <c r="C33" s="12">
        <v>37</v>
      </c>
      <c r="D33" s="7">
        <f>SUM(D56/1.1515)</f>
        <v>4461431.1767260097</v>
      </c>
      <c r="E33" s="8">
        <f t="shared" ref="E33:E44" si="5">SUM(D33/C33)</f>
        <v>120579.22099259486</v>
      </c>
      <c r="F33" s="9">
        <v>36</v>
      </c>
      <c r="G33" s="10">
        <f>SUM(D33/35*34)</f>
        <v>4333961.7145338375</v>
      </c>
      <c r="H33" s="8">
        <f t="shared" ref="H33:H44" si="6">SUM(G33/F33)</f>
        <v>120387.82540371771</v>
      </c>
      <c r="I33" s="9">
        <v>1</v>
      </c>
      <c r="J33" s="10">
        <f>SUM(D33-G33)</f>
        <v>127469.46219217218</v>
      </c>
      <c r="K33" s="8">
        <f t="shared" ref="K33:K44" si="7">SUM(J33/I33)</f>
        <v>127469.46219217218</v>
      </c>
      <c r="L33" s="12"/>
      <c r="M33" s="7"/>
      <c r="N33" s="11"/>
    </row>
    <row r="34" spans="1:14" ht="14.25" customHeight="1">
      <c r="A34" s="44"/>
      <c r="B34" s="46" t="s">
        <v>13</v>
      </c>
      <c r="C34" s="17">
        <v>37</v>
      </c>
      <c r="D34" s="7">
        <f t="shared" ref="D34:D44" si="8">SUM(D57/1.1515)</f>
        <v>3913065.5666521927</v>
      </c>
      <c r="E34" s="8">
        <f t="shared" si="5"/>
        <v>105758.52882843764</v>
      </c>
      <c r="F34" s="16">
        <v>36</v>
      </c>
      <c r="G34" s="10">
        <v>3791264</v>
      </c>
      <c r="H34" s="8">
        <f t="shared" si="6"/>
        <v>105312.88888888889</v>
      </c>
      <c r="I34" s="16">
        <v>1</v>
      </c>
      <c r="J34" s="10">
        <f t="shared" ref="J34:J44" si="9">SUM(D34-G34)</f>
        <v>121801.56665219273</v>
      </c>
      <c r="K34" s="8">
        <f t="shared" si="7"/>
        <v>121801.56665219273</v>
      </c>
      <c r="L34" s="17"/>
      <c r="M34" s="15"/>
      <c r="N34" s="18"/>
    </row>
    <row r="35" spans="1:14" ht="14.25" customHeight="1">
      <c r="A35" s="44"/>
      <c r="B35" s="46" t="s">
        <v>14</v>
      </c>
      <c r="C35" s="17">
        <v>34</v>
      </c>
      <c r="D35" s="7">
        <f t="shared" si="8"/>
        <v>4095853.2349109859</v>
      </c>
      <c r="E35" s="8">
        <f t="shared" si="5"/>
        <v>120466.27161502899</v>
      </c>
      <c r="F35" s="16">
        <v>31</v>
      </c>
      <c r="G35" s="10">
        <f>SUM(D35/34*31)</f>
        <v>3734454.4200658989</v>
      </c>
      <c r="H35" s="8">
        <f t="shared" si="6"/>
        <v>120466.27161502899</v>
      </c>
      <c r="I35" s="16">
        <v>3</v>
      </c>
      <c r="J35" s="10">
        <f t="shared" si="9"/>
        <v>361398.81484508701</v>
      </c>
      <c r="K35" s="8">
        <f t="shared" si="7"/>
        <v>120466.27161502901</v>
      </c>
      <c r="L35" s="17"/>
      <c r="M35" s="15"/>
      <c r="N35" s="18"/>
    </row>
    <row r="36" spans="1:14" ht="14.25" customHeight="1">
      <c r="A36" s="44"/>
      <c r="B36" s="46" t="s">
        <v>15</v>
      </c>
      <c r="C36" s="17">
        <v>34</v>
      </c>
      <c r="D36" s="7">
        <f t="shared" si="8"/>
        <v>4278642.6400347371</v>
      </c>
      <c r="E36" s="8">
        <f t="shared" si="5"/>
        <v>125842.43058925697</v>
      </c>
      <c r="F36" s="16">
        <v>31</v>
      </c>
      <c r="G36" s="10">
        <f t="shared" ref="G36:G44" si="10">SUM(D36/34*31)</f>
        <v>3901115.3482669662</v>
      </c>
      <c r="H36" s="8">
        <f t="shared" si="6"/>
        <v>125842.43058925697</v>
      </c>
      <c r="I36" s="16">
        <v>3</v>
      </c>
      <c r="J36" s="10">
        <f t="shared" si="9"/>
        <v>377527.29176777089</v>
      </c>
      <c r="K36" s="8">
        <f t="shared" si="7"/>
        <v>125842.43058925697</v>
      </c>
      <c r="L36" s="17"/>
      <c r="M36" s="15"/>
      <c r="N36" s="18"/>
    </row>
    <row r="37" spans="1:14" ht="14.25" customHeight="1">
      <c r="A37" s="44"/>
      <c r="B37" s="46" t="s">
        <v>16</v>
      </c>
      <c r="C37" s="17">
        <v>34</v>
      </c>
      <c r="D37" s="7">
        <f t="shared" si="8"/>
        <v>4278642.6400347371</v>
      </c>
      <c r="E37" s="8">
        <f t="shared" si="5"/>
        <v>125842.43058925697</v>
      </c>
      <c r="F37" s="16">
        <v>31</v>
      </c>
      <c r="G37" s="10">
        <f t="shared" si="10"/>
        <v>3901115.3482669662</v>
      </c>
      <c r="H37" s="8">
        <f t="shared" si="6"/>
        <v>125842.43058925697</v>
      </c>
      <c r="I37" s="16">
        <v>3</v>
      </c>
      <c r="J37" s="10">
        <f t="shared" si="9"/>
        <v>377527.29176777089</v>
      </c>
      <c r="K37" s="8">
        <f t="shared" si="7"/>
        <v>125842.43058925697</v>
      </c>
      <c r="L37" s="17"/>
      <c r="M37" s="15"/>
      <c r="N37" s="18"/>
    </row>
    <row r="38" spans="1:14" ht="14.25" customHeight="1">
      <c r="A38" s="44"/>
      <c r="B38" s="46" t="s">
        <v>17</v>
      </c>
      <c r="C38" s="17">
        <v>34</v>
      </c>
      <c r="D38" s="7">
        <f t="shared" si="8"/>
        <v>4095853.2349109859</v>
      </c>
      <c r="E38" s="8">
        <f t="shared" si="5"/>
        <v>120466.27161502899</v>
      </c>
      <c r="F38" s="16">
        <v>31</v>
      </c>
      <c r="G38" s="10">
        <f t="shared" si="10"/>
        <v>3734454.4200658989</v>
      </c>
      <c r="H38" s="8">
        <f t="shared" si="6"/>
        <v>120466.27161502899</v>
      </c>
      <c r="I38" s="16">
        <v>3</v>
      </c>
      <c r="J38" s="10">
        <f t="shared" si="9"/>
        <v>361398.81484508701</v>
      </c>
      <c r="K38" s="8">
        <f t="shared" si="7"/>
        <v>120466.27161502901</v>
      </c>
      <c r="L38" s="17"/>
      <c r="M38" s="15"/>
      <c r="N38" s="18"/>
    </row>
    <row r="39" spans="1:14" ht="14.25" customHeight="1">
      <c r="A39" s="44"/>
      <c r="B39" s="46" t="s">
        <v>18</v>
      </c>
      <c r="C39" s="17">
        <v>34</v>
      </c>
      <c r="D39" s="7">
        <f t="shared" si="8"/>
        <v>4461431.1767260097</v>
      </c>
      <c r="E39" s="8">
        <f t="shared" si="5"/>
        <v>131218.56402135323</v>
      </c>
      <c r="F39" s="16">
        <v>31</v>
      </c>
      <c r="G39" s="10">
        <f t="shared" si="10"/>
        <v>4067775.4846619503</v>
      </c>
      <c r="H39" s="8">
        <f t="shared" si="6"/>
        <v>131218.56402135323</v>
      </c>
      <c r="I39" s="16">
        <v>3</v>
      </c>
      <c r="J39" s="10">
        <f t="shared" si="9"/>
        <v>393655.69206405943</v>
      </c>
      <c r="K39" s="8">
        <f t="shared" si="7"/>
        <v>131218.56402135314</v>
      </c>
      <c r="L39" s="17"/>
      <c r="M39" s="15"/>
      <c r="N39" s="18"/>
    </row>
    <row r="40" spans="1:14" ht="14.25" customHeight="1">
      <c r="A40" s="44"/>
      <c r="B40" s="46" t="s">
        <v>19</v>
      </c>
      <c r="C40" s="17">
        <v>34</v>
      </c>
      <c r="D40" s="7">
        <f t="shared" si="8"/>
        <v>4095853.2349109859</v>
      </c>
      <c r="E40" s="8">
        <f t="shared" si="5"/>
        <v>120466.27161502899</v>
      </c>
      <c r="F40" s="16">
        <v>31</v>
      </c>
      <c r="G40" s="10">
        <f t="shared" si="10"/>
        <v>3734454.4200658989</v>
      </c>
      <c r="H40" s="8">
        <f t="shared" si="6"/>
        <v>120466.27161502899</v>
      </c>
      <c r="I40" s="16">
        <v>3</v>
      </c>
      <c r="J40" s="10">
        <f t="shared" si="9"/>
        <v>361398.81484508701</v>
      </c>
      <c r="K40" s="8">
        <f t="shared" si="7"/>
        <v>120466.27161502901</v>
      </c>
      <c r="L40" s="17"/>
      <c r="M40" s="15"/>
      <c r="N40" s="18"/>
    </row>
    <row r="41" spans="1:14" ht="14.25" customHeight="1">
      <c r="A41" s="44"/>
      <c r="B41" s="46" t="s">
        <v>20</v>
      </c>
      <c r="C41" s="17">
        <v>34</v>
      </c>
      <c r="D41" s="7">
        <f>SUM(D64/1.1515)</f>
        <v>3812402.0842379504</v>
      </c>
      <c r="E41" s="8">
        <f t="shared" si="5"/>
        <v>112129.47306582207</v>
      </c>
      <c r="F41" s="16">
        <v>31</v>
      </c>
      <c r="G41" s="10">
        <f t="shared" si="10"/>
        <v>3476013.6650404842</v>
      </c>
      <c r="H41" s="8">
        <f t="shared" si="6"/>
        <v>112129.47306582207</v>
      </c>
      <c r="I41" s="16">
        <v>3</v>
      </c>
      <c r="J41" s="10">
        <f t="shared" si="9"/>
        <v>336388.41919746622</v>
      </c>
      <c r="K41" s="8">
        <f t="shared" si="7"/>
        <v>112129.47306582208</v>
      </c>
      <c r="L41" s="17"/>
      <c r="M41" s="15"/>
      <c r="N41" s="18"/>
    </row>
    <row r="42" spans="1:14" ht="14.25" customHeight="1">
      <c r="A42" s="44"/>
      <c r="B42" s="46" t="s">
        <v>21</v>
      </c>
      <c r="C42" s="17">
        <v>34</v>
      </c>
      <c r="D42" s="7">
        <f t="shared" si="8"/>
        <v>3821318.2805036912</v>
      </c>
      <c r="E42" s="8">
        <f t="shared" si="5"/>
        <v>112391.71413246151</v>
      </c>
      <c r="F42" s="16">
        <v>31</v>
      </c>
      <c r="G42" s="10">
        <f>SUM(D42/34*31)</f>
        <v>3484143.1381063065</v>
      </c>
      <c r="H42" s="8">
        <f t="shared" si="6"/>
        <v>112391.71413246151</v>
      </c>
      <c r="I42" s="16">
        <v>3</v>
      </c>
      <c r="J42" s="10">
        <f t="shared" si="9"/>
        <v>337175.14239738462</v>
      </c>
      <c r="K42" s="8">
        <f t="shared" si="7"/>
        <v>112391.71413246154</v>
      </c>
      <c r="L42" s="17"/>
      <c r="M42" s="15"/>
      <c r="N42" s="18"/>
    </row>
    <row r="43" spans="1:14" ht="14.25" customHeight="1">
      <c r="A43" s="44"/>
      <c r="B43" s="46" t="s">
        <v>22</v>
      </c>
      <c r="C43" s="17">
        <v>36</v>
      </c>
      <c r="D43" s="7">
        <f t="shared" si="8"/>
        <v>5158010.4211897524</v>
      </c>
      <c r="E43" s="8">
        <f t="shared" si="5"/>
        <v>143278.0672552709</v>
      </c>
      <c r="F43" s="16">
        <v>31</v>
      </c>
      <c r="G43" s="10">
        <f t="shared" si="10"/>
        <v>4702891.8546141861</v>
      </c>
      <c r="H43" s="8">
        <f t="shared" si="6"/>
        <v>151706.18885852213</v>
      </c>
      <c r="I43" s="16">
        <v>5</v>
      </c>
      <c r="J43" s="10">
        <f t="shared" si="9"/>
        <v>455118.56657556631</v>
      </c>
      <c r="K43" s="8">
        <f t="shared" si="7"/>
        <v>91023.713315113258</v>
      </c>
      <c r="L43" s="17"/>
      <c r="M43" s="15"/>
      <c r="N43" s="18"/>
    </row>
    <row r="44" spans="1:14" ht="14.25" customHeight="1">
      <c r="A44" s="44"/>
      <c r="B44" s="46" t="s">
        <v>23</v>
      </c>
      <c r="C44" s="17">
        <v>36</v>
      </c>
      <c r="D44" s="7">
        <f t="shared" si="8"/>
        <v>5931609.2053842815</v>
      </c>
      <c r="E44" s="8">
        <f t="shared" si="5"/>
        <v>164766.92237178559</v>
      </c>
      <c r="F44" s="16">
        <v>31</v>
      </c>
      <c r="G44" s="10">
        <f t="shared" si="10"/>
        <v>5408231.9225562569</v>
      </c>
      <c r="H44" s="8">
        <f t="shared" si="6"/>
        <v>174459.09427600828</v>
      </c>
      <c r="I44" s="16">
        <v>5</v>
      </c>
      <c r="J44" s="10">
        <f t="shared" si="9"/>
        <v>523377.28282802459</v>
      </c>
      <c r="K44" s="8">
        <f t="shared" si="7"/>
        <v>104675.45656560492</v>
      </c>
      <c r="L44" s="17"/>
      <c r="M44" s="15"/>
      <c r="N44" s="18"/>
    </row>
    <row r="45" spans="1:14" ht="14.25" customHeight="1">
      <c r="A45" s="44"/>
      <c r="B45" s="47" t="s">
        <v>4</v>
      </c>
      <c r="C45" s="17">
        <f t="shared" ref="C45:K45" si="11">SUM(C33:C44)</f>
        <v>418</v>
      </c>
      <c r="D45" s="22">
        <f t="shared" si="11"/>
        <v>52404112.896222323</v>
      </c>
      <c r="E45" s="48">
        <f t="shared" si="11"/>
        <v>1503206.1666913268</v>
      </c>
      <c r="F45" s="16">
        <f t="shared" si="11"/>
        <v>382</v>
      </c>
      <c r="G45" s="19">
        <f t="shared" si="11"/>
        <v>48269875.736244649</v>
      </c>
      <c r="H45" s="18">
        <f t="shared" si="11"/>
        <v>1520689.4246703745</v>
      </c>
      <c r="I45" s="16">
        <f t="shared" si="11"/>
        <v>36</v>
      </c>
      <c r="J45" s="19">
        <f t="shared" si="11"/>
        <v>4134237.1599776689</v>
      </c>
      <c r="K45" s="18">
        <f t="shared" si="11"/>
        <v>1413793.6259683208</v>
      </c>
      <c r="L45" s="49"/>
      <c r="M45" s="22"/>
      <c r="N45" s="18"/>
    </row>
    <row r="46" spans="1:14" ht="14.25" customHeight="1" thickBot="1">
      <c r="A46" s="44"/>
      <c r="B46" s="50" t="s">
        <v>24</v>
      </c>
      <c r="C46" s="51">
        <f t="shared" ref="C46:H46" si="12">SUM(C45/12)</f>
        <v>34.833333333333336</v>
      </c>
      <c r="D46" s="31">
        <f t="shared" si="12"/>
        <v>4367009.4080185266</v>
      </c>
      <c r="E46" s="52">
        <f t="shared" si="12"/>
        <v>125267.18055761057</v>
      </c>
      <c r="F46" s="53">
        <f t="shared" si="12"/>
        <v>31.833333333333332</v>
      </c>
      <c r="G46" s="33">
        <f t="shared" si="12"/>
        <v>4022489.6446870542</v>
      </c>
      <c r="H46" s="34">
        <f t="shared" si="12"/>
        <v>126724.1187225312</v>
      </c>
      <c r="I46" s="53">
        <f>SUM(I45/2)</f>
        <v>18</v>
      </c>
      <c r="J46" s="33">
        <f>SUM(J45/12)</f>
        <v>344519.76333147241</v>
      </c>
      <c r="K46" s="34">
        <f>SUM(K45/12)</f>
        <v>117816.13549736007</v>
      </c>
      <c r="L46" s="35"/>
      <c r="M46" s="31"/>
      <c r="N46" s="34"/>
    </row>
    <row r="47" spans="1:14" ht="14.25">
      <c r="B47" s="79" t="s">
        <v>31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42"/>
    </row>
    <row r="51" spans="2:14" ht="15.75">
      <c r="B51" s="60" t="s">
        <v>32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</row>
    <row r="52" spans="2:14" ht="15" thickBot="1">
      <c r="B52" s="40"/>
      <c r="C52" s="41"/>
      <c r="D52" s="41"/>
      <c r="E52" s="41"/>
      <c r="F52" s="41"/>
      <c r="G52" s="42"/>
      <c r="H52" s="42"/>
      <c r="I52" s="42"/>
      <c r="J52" s="42"/>
      <c r="K52" s="42"/>
      <c r="L52" s="42"/>
      <c r="M52" s="42"/>
      <c r="N52" s="4" t="s">
        <v>2</v>
      </c>
    </row>
    <row r="53" spans="2:14" ht="15" customHeight="1">
      <c r="B53" s="61" t="s">
        <v>29</v>
      </c>
      <c r="C53" s="64" t="s">
        <v>4</v>
      </c>
      <c r="D53" s="65"/>
      <c r="E53" s="66"/>
      <c r="F53" s="67" t="s">
        <v>30</v>
      </c>
      <c r="G53" s="68"/>
      <c r="H53" s="69"/>
      <c r="I53" s="67" t="s">
        <v>6</v>
      </c>
      <c r="J53" s="68"/>
      <c r="K53" s="69"/>
      <c r="L53" s="67" t="s">
        <v>7</v>
      </c>
      <c r="M53" s="68"/>
      <c r="N53" s="69"/>
    </row>
    <row r="54" spans="2:14" ht="12.75" customHeight="1">
      <c r="B54" s="62"/>
      <c r="C54" s="70" t="s">
        <v>8</v>
      </c>
      <c r="D54" s="72" t="s">
        <v>9</v>
      </c>
      <c r="E54" s="74" t="s">
        <v>10</v>
      </c>
      <c r="F54" s="70" t="s">
        <v>8</v>
      </c>
      <c r="G54" s="72" t="s">
        <v>9</v>
      </c>
      <c r="H54" s="74" t="s">
        <v>10</v>
      </c>
      <c r="I54" s="70" t="s">
        <v>8</v>
      </c>
      <c r="J54" s="72" t="s">
        <v>9</v>
      </c>
      <c r="K54" s="74" t="s">
        <v>10</v>
      </c>
      <c r="L54" s="70" t="s">
        <v>8</v>
      </c>
      <c r="M54" s="72" t="s">
        <v>9</v>
      </c>
      <c r="N54" s="74" t="s">
        <v>10</v>
      </c>
    </row>
    <row r="55" spans="2:14" ht="13.5" thickBot="1">
      <c r="B55" s="63"/>
      <c r="C55" s="71"/>
      <c r="D55" s="73"/>
      <c r="E55" s="75"/>
      <c r="F55" s="71"/>
      <c r="G55" s="73"/>
      <c r="H55" s="75"/>
      <c r="I55" s="71"/>
      <c r="J55" s="73"/>
      <c r="K55" s="75"/>
      <c r="L55" s="71"/>
      <c r="M55" s="73"/>
      <c r="N55" s="75"/>
    </row>
    <row r="56" spans="2:14" ht="14.25">
      <c r="B56" s="54" t="s">
        <v>11</v>
      </c>
      <c r="C56" s="12">
        <v>37</v>
      </c>
      <c r="D56" s="7">
        <v>5137338</v>
      </c>
      <c r="E56" s="8">
        <f t="shared" ref="E56:E67" si="13">SUM(D56/C56)</f>
        <v>138846.97297297296</v>
      </c>
      <c r="F56" s="9">
        <v>36</v>
      </c>
      <c r="G56" s="10">
        <f>SUM(D56/35*34)</f>
        <v>4990556.9142857147</v>
      </c>
      <c r="H56" s="8">
        <f t="shared" ref="H56:H67" si="14">SUM(G56/F56)</f>
        <v>138626.58095238096</v>
      </c>
      <c r="I56" s="9">
        <v>1</v>
      </c>
      <c r="J56" s="10">
        <f>SUM(D56-G56)</f>
        <v>146781.08571428526</v>
      </c>
      <c r="K56" s="8">
        <f t="shared" ref="K56:K67" si="15">SUM(J56/I56)</f>
        <v>146781.08571428526</v>
      </c>
      <c r="L56" s="6"/>
      <c r="M56" s="7"/>
      <c r="N56" s="11"/>
    </row>
    <row r="57" spans="2:14" ht="14.25">
      <c r="B57" s="55" t="s">
        <v>13</v>
      </c>
      <c r="C57" s="17">
        <v>37</v>
      </c>
      <c r="D57" s="15">
        <v>4505895</v>
      </c>
      <c r="E57" s="8">
        <f t="shared" si="13"/>
        <v>121780.94594594595</v>
      </c>
      <c r="F57" s="16">
        <v>36</v>
      </c>
      <c r="G57" s="10">
        <v>4357155</v>
      </c>
      <c r="H57" s="8">
        <f t="shared" si="14"/>
        <v>121032.08333333333</v>
      </c>
      <c r="I57" s="16">
        <v>1</v>
      </c>
      <c r="J57" s="10">
        <f t="shared" ref="J57:J67" si="16">SUM(D57-G57)</f>
        <v>148740</v>
      </c>
      <c r="K57" s="8">
        <f t="shared" si="15"/>
        <v>148740</v>
      </c>
      <c r="L57" s="14"/>
      <c r="M57" s="15"/>
      <c r="N57" s="18"/>
    </row>
    <row r="58" spans="2:14" ht="14.25">
      <c r="B58" s="55" t="s">
        <v>14</v>
      </c>
      <c r="C58" s="17">
        <v>34</v>
      </c>
      <c r="D58" s="15">
        <v>4716375</v>
      </c>
      <c r="E58" s="8">
        <f t="shared" si="13"/>
        <v>138716.91176470587</v>
      </c>
      <c r="F58" s="16">
        <v>31</v>
      </c>
      <c r="G58" s="10">
        <f t="shared" ref="G58:G67" si="17">SUM(D58/34*31)</f>
        <v>4300224.2647058824</v>
      </c>
      <c r="H58" s="8">
        <f t="shared" si="14"/>
        <v>138716.91176470587</v>
      </c>
      <c r="I58" s="16">
        <v>3</v>
      </c>
      <c r="J58" s="10">
        <f t="shared" si="16"/>
        <v>416150.73529411759</v>
      </c>
      <c r="K58" s="8">
        <f t="shared" si="15"/>
        <v>138716.91176470587</v>
      </c>
      <c r="L58" s="14"/>
      <c r="M58" s="15"/>
      <c r="N58" s="18"/>
    </row>
    <row r="59" spans="2:14" ht="14.25">
      <c r="B59" s="55" t="s">
        <v>15</v>
      </c>
      <c r="C59" s="17">
        <v>34</v>
      </c>
      <c r="D59" s="15">
        <v>4926857</v>
      </c>
      <c r="E59" s="8">
        <f t="shared" si="13"/>
        <v>144907.5588235294</v>
      </c>
      <c r="F59" s="16">
        <v>31</v>
      </c>
      <c r="G59" s="10">
        <f t="shared" si="17"/>
        <v>4492134.3235294111</v>
      </c>
      <c r="H59" s="8">
        <f t="shared" si="14"/>
        <v>144907.5588235294</v>
      </c>
      <c r="I59" s="16">
        <v>3</v>
      </c>
      <c r="J59" s="10">
        <f t="shared" si="16"/>
        <v>434722.67647058889</v>
      </c>
      <c r="K59" s="8">
        <f t="shared" si="15"/>
        <v>144907.55882352963</v>
      </c>
      <c r="L59" s="14"/>
      <c r="M59" s="15"/>
      <c r="N59" s="18"/>
    </row>
    <row r="60" spans="2:14" ht="14.25">
      <c r="B60" s="55" t="s">
        <v>16</v>
      </c>
      <c r="C60" s="17">
        <v>34</v>
      </c>
      <c r="D60" s="15">
        <v>4926857</v>
      </c>
      <c r="E60" s="8">
        <f t="shared" si="13"/>
        <v>144907.5588235294</v>
      </c>
      <c r="F60" s="16">
        <v>31</v>
      </c>
      <c r="G60" s="10">
        <f t="shared" si="17"/>
        <v>4492134.3235294111</v>
      </c>
      <c r="H60" s="8">
        <f t="shared" si="14"/>
        <v>144907.5588235294</v>
      </c>
      <c r="I60" s="16">
        <v>3</v>
      </c>
      <c r="J60" s="10">
        <f t="shared" si="16"/>
        <v>434722.67647058889</v>
      </c>
      <c r="K60" s="8">
        <f t="shared" si="15"/>
        <v>144907.55882352963</v>
      </c>
      <c r="L60" s="14"/>
      <c r="M60" s="15"/>
      <c r="N60" s="18"/>
    </row>
    <row r="61" spans="2:14" ht="14.25">
      <c r="B61" s="55" t="s">
        <v>17</v>
      </c>
      <c r="C61" s="17">
        <v>34</v>
      </c>
      <c r="D61" s="15">
        <v>4716375</v>
      </c>
      <c r="E61" s="8">
        <f t="shared" si="13"/>
        <v>138716.91176470587</v>
      </c>
      <c r="F61" s="16">
        <v>31</v>
      </c>
      <c r="G61" s="10">
        <f t="shared" si="17"/>
        <v>4300224.2647058824</v>
      </c>
      <c r="H61" s="8">
        <f t="shared" si="14"/>
        <v>138716.91176470587</v>
      </c>
      <c r="I61" s="16">
        <v>3</v>
      </c>
      <c r="J61" s="10">
        <f t="shared" si="16"/>
        <v>416150.73529411759</v>
      </c>
      <c r="K61" s="8">
        <f t="shared" si="15"/>
        <v>138716.91176470587</v>
      </c>
      <c r="L61" s="14"/>
      <c r="M61" s="15"/>
      <c r="N61" s="18"/>
    </row>
    <row r="62" spans="2:14" ht="14.25">
      <c r="B62" s="55" t="s">
        <v>18</v>
      </c>
      <c r="C62" s="17">
        <v>34</v>
      </c>
      <c r="D62" s="7">
        <v>5137338</v>
      </c>
      <c r="E62" s="8">
        <f t="shared" si="13"/>
        <v>151098.17647058822</v>
      </c>
      <c r="F62" s="16">
        <v>31</v>
      </c>
      <c r="G62" s="10">
        <f t="shared" si="17"/>
        <v>4684043.4705882352</v>
      </c>
      <c r="H62" s="8">
        <f t="shared" si="14"/>
        <v>151098.17647058822</v>
      </c>
      <c r="I62" s="16">
        <v>3</v>
      </c>
      <c r="J62" s="10">
        <f t="shared" si="16"/>
        <v>453294.52941176482</v>
      </c>
      <c r="K62" s="8">
        <f t="shared" si="15"/>
        <v>151098.17647058828</v>
      </c>
      <c r="L62" s="14"/>
      <c r="M62" s="15"/>
      <c r="N62" s="18"/>
    </row>
    <row r="63" spans="2:14" ht="14.25">
      <c r="B63" s="55" t="s">
        <v>19</v>
      </c>
      <c r="C63" s="17">
        <v>34</v>
      </c>
      <c r="D63" s="15">
        <v>4716375</v>
      </c>
      <c r="E63" s="8">
        <f t="shared" si="13"/>
        <v>138716.91176470587</v>
      </c>
      <c r="F63" s="16">
        <v>31</v>
      </c>
      <c r="G63" s="10">
        <f t="shared" si="17"/>
        <v>4300224.2647058824</v>
      </c>
      <c r="H63" s="8">
        <f t="shared" si="14"/>
        <v>138716.91176470587</v>
      </c>
      <c r="I63" s="16">
        <v>3</v>
      </c>
      <c r="J63" s="10">
        <f t="shared" si="16"/>
        <v>416150.73529411759</v>
      </c>
      <c r="K63" s="8">
        <f t="shared" si="15"/>
        <v>138716.91176470587</v>
      </c>
      <c r="L63" s="14"/>
      <c r="M63" s="15"/>
      <c r="N63" s="18"/>
    </row>
    <row r="64" spans="2:14" ht="14.25">
      <c r="B64" s="55" t="s">
        <v>20</v>
      </c>
      <c r="C64" s="17">
        <v>34</v>
      </c>
      <c r="D64" s="15">
        <v>4389981</v>
      </c>
      <c r="E64" s="8">
        <f t="shared" si="13"/>
        <v>129117.08823529411</v>
      </c>
      <c r="F64" s="16">
        <v>31</v>
      </c>
      <c r="G64" s="10">
        <f>SUM(D64/34*31)</f>
        <v>4002629.7352941176</v>
      </c>
      <c r="H64" s="8">
        <f t="shared" si="14"/>
        <v>129117.08823529411</v>
      </c>
      <c r="I64" s="16">
        <v>3</v>
      </c>
      <c r="J64" s="10">
        <f t="shared" si="16"/>
        <v>387351.26470588241</v>
      </c>
      <c r="K64" s="8">
        <f t="shared" si="15"/>
        <v>129117.08823529414</v>
      </c>
      <c r="L64" s="14"/>
      <c r="M64" s="15"/>
      <c r="N64" s="18"/>
    </row>
    <row r="65" spans="2:14" ht="14.25">
      <c r="B65" s="55" t="s">
        <v>21</v>
      </c>
      <c r="C65" s="17">
        <v>34</v>
      </c>
      <c r="D65" s="7">
        <v>4400248</v>
      </c>
      <c r="E65" s="8">
        <f t="shared" si="13"/>
        <v>129419.05882352941</v>
      </c>
      <c r="F65" s="16">
        <v>31</v>
      </c>
      <c r="G65" s="10">
        <f t="shared" si="17"/>
        <v>4011990.8235294116</v>
      </c>
      <c r="H65" s="8">
        <f t="shared" si="14"/>
        <v>129419.05882352941</v>
      </c>
      <c r="I65" s="16">
        <v>3</v>
      </c>
      <c r="J65" s="10">
        <f t="shared" si="16"/>
        <v>388257.17647058843</v>
      </c>
      <c r="K65" s="8">
        <f t="shared" si="15"/>
        <v>129419.05882352947</v>
      </c>
      <c r="L65" s="14"/>
      <c r="M65" s="15"/>
      <c r="N65" s="18"/>
    </row>
    <row r="66" spans="2:14" ht="14.25">
      <c r="B66" s="55" t="s">
        <v>22</v>
      </c>
      <c r="C66" s="17">
        <v>36</v>
      </c>
      <c r="D66" s="15">
        <v>5939449</v>
      </c>
      <c r="E66" s="8">
        <f t="shared" si="13"/>
        <v>164984.69444444444</v>
      </c>
      <c r="F66" s="16">
        <v>31</v>
      </c>
      <c r="G66" s="10">
        <v>4830674</v>
      </c>
      <c r="H66" s="8">
        <f t="shared" si="14"/>
        <v>155828.19354838709</v>
      </c>
      <c r="I66" s="16">
        <v>5</v>
      </c>
      <c r="J66" s="10">
        <f t="shared" si="16"/>
        <v>1108775</v>
      </c>
      <c r="K66" s="8">
        <f t="shared" si="15"/>
        <v>221755</v>
      </c>
      <c r="L66" s="14"/>
      <c r="M66" s="15"/>
      <c r="N66" s="18"/>
    </row>
    <row r="67" spans="2:14" ht="14.25">
      <c r="B67" s="55" t="s">
        <v>23</v>
      </c>
      <c r="C67" s="17">
        <v>36</v>
      </c>
      <c r="D67" s="7">
        <v>6830248</v>
      </c>
      <c r="E67" s="8">
        <f t="shared" si="13"/>
        <v>189729.11111111112</v>
      </c>
      <c r="F67" s="16">
        <v>31</v>
      </c>
      <c r="G67" s="10">
        <v>5430520</v>
      </c>
      <c r="H67" s="8">
        <f t="shared" si="14"/>
        <v>175178.06451612903</v>
      </c>
      <c r="I67" s="16">
        <v>5</v>
      </c>
      <c r="J67" s="10">
        <f t="shared" si="16"/>
        <v>1399728</v>
      </c>
      <c r="K67" s="8">
        <f t="shared" si="15"/>
        <v>279945.59999999998</v>
      </c>
      <c r="L67" s="14"/>
      <c r="M67" s="15"/>
      <c r="N67" s="18"/>
    </row>
    <row r="68" spans="2:14" ht="14.25">
      <c r="B68" s="56" t="s">
        <v>4</v>
      </c>
      <c r="C68" s="17">
        <f t="shared" ref="C68:K68" si="18">SUM(C56:C67)</f>
        <v>418</v>
      </c>
      <c r="D68" s="22">
        <f t="shared" si="18"/>
        <v>60343336</v>
      </c>
      <c r="E68" s="23">
        <f t="shared" si="18"/>
        <v>1730941.9009450627</v>
      </c>
      <c r="F68" s="16">
        <f t="shared" si="18"/>
        <v>382</v>
      </c>
      <c r="G68" s="19">
        <f t="shared" si="18"/>
        <v>54192511.384873949</v>
      </c>
      <c r="H68" s="18">
        <f t="shared" si="18"/>
        <v>1706265.0988208186</v>
      </c>
      <c r="I68" s="16">
        <f t="shared" si="18"/>
        <v>36</v>
      </c>
      <c r="J68" s="19">
        <f t="shared" si="18"/>
        <v>6150824.615126051</v>
      </c>
      <c r="K68" s="18">
        <f t="shared" si="18"/>
        <v>1912821.8621848742</v>
      </c>
      <c r="L68" s="57"/>
      <c r="M68" s="22"/>
      <c r="N68" s="18"/>
    </row>
    <row r="69" spans="2:14" ht="15" thickBot="1">
      <c r="B69" s="58" t="s">
        <v>24</v>
      </c>
      <c r="C69" s="51">
        <f t="shared" ref="C69:H69" si="19">SUM(C68/12)</f>
        <v>34.833333333333336</v>
      </c>
      <c r="D69" s="31">
        <f t="shared" si="19"/>
        <v>5028611.333333333</v>
      </c>
      <c r="E69" s="32">
        <f t="shared" si="19"/>
        <v>144245.15841208855</v>
      </c>
      <c r="F69" s="53">
        <f t="shared" si="19"/>
        <v>31.833333333333332</v>
      </c>
      <c r="G69" s="33">
        <f t="shared" si="19"/>
        <v>4516042.6154061621</v>
      </c>
      <c r="H69" s="34">
        <f t="shared" si="19"/>
        <v>142188.75823506821</v>
      </c>
      <c r="I69" s="53">
        <f>SUM(I68/2)</f>
        <v>18</v>
      </c>
      <c r="J69" s="33">
        <f>SUM(J68/12)</f>
        <v>512568.71792717092</v>
      </c>
      <c r="K69" s="34">
        <f>SUM(K68/12)</f>
        <v>159401.82184873952</v>
      </c>
      <c r="L69" s="59"/>
      <c r="M69" s="31"/>
      <c r="N69" s="34"/>
    </row>
    <row r="70" spans="2:14" ht="14.25">
      <c r="B70" s="79" t="s">
        <v>31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42"/>
    </row>
  </sheetData>
  <mergeCells count="57">
    <mergeCell ref="B70:M70"/>
    <mergeCell ref="G54:G55"/>
    <mergeCell ref="H54:H55"/>
    <mergeCell ref="I54:I55"/>
    <mergeCell ref="J54:J55"/>
    <mergeCell ref="K54:K55"/>
    <mergeCell ref="L54:L55"/>
    <mergeCell ref="B51:N51"/>
    <mergeCell ref="B53:B55"/>
    <mergeCell ref="C53:E53"/>
    <mergeCell ref="F53:H53"/>
    <mergeCell ref="I53:K53"/>
    <mergeCell ref="L53:N53"/>
    <mergeCell ref="C54:C55"/>
    <mergeCell ref="D54:D55"/>
    <mergeCell ref="E54:E55"/>
    <mergeCell ref="F54:F55"/>
    <mergeCell ref="M54:M55"/>
    <mergeCell ref="N54:N55"/>
    <mergeCell ref="K7:K8"/>
    <mergeCell ref="L7:L8"/>
    <mergeCell ref="B47:M47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C23:N24"/>
    <mergeCell ref="B28:N28"/>
    <mergeCell ref="B30:B32"/>
    <mergeCell ref="C30:E30"/>
    <mergeCell ref="F30:H30"/>
    <mergeCell ref="I30:K30"/>
    <mergeCell ref="L30:N30"/>
    <mergeCell ref="C31:C32"/>
    <mergeCell ref="N31:N32"/>
    <mergeCell ref="B4:N4"/>
    <mergeCell ref="B6:B8"/>
    <mergeCell ref="C6:E6"/>
    <mergeCell ref="F6:H6"/>
    <mergeCell ref="I6:K6"/>
    <mergeCell ref="L6:N6"/>
    <mergeCell ref="C7:C8"/>
    <mergeCell ref="D7:D8"/>
    <mergeCell ref="E7:E8"/>
    <mergeCell ref="F7:F8"/>
    <mergeCell ref="M7:M8"/>
    <mergeCell ref="N7:N8"/>
    <mergeCell ref="G7:G8"/>
    <mergeCell ref="H7:H8"/>
    <mergeCell ref="I7:I8"/>
    <mergeCell ref="J7:J8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11</vt:lpstr>
      <vt:lpstr>'Прилог 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2025-11-05T12:29:07Z</cp:lastPrinted>
  <dcterms:created xsi:type="dcterms:W3CDTF">2025-09-02T13:42:46Z</dcterms:created>
  <dcterms:modified xsi:type="dcterms:W3CDTF">2025-11-05T12:38:17Z</dcterms:modified>
</cp:coreProperties>
</file>