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35" activeTab="11"/>
  </bookViews>
  <sheets>
    <sheet name="Биланс успеха" sheetId="1" r:id="rId1"/>
    <sheet name="Биланс стања" sheetId="2" r:id="rId2"/>
    <sheet name="Извештај о новчаним токовима" sheetId="3" r:id="rId3"/>
    <sheet name="Трошкови запослених" sheetId="4" r:id="rId4"/>
    <sheet name="Динамика запослених" sheetId="5" r:id="rId5"/>
    <sheet name="Запослени (МИН-МАХ)" sheetId="6" r:id="rId6"/>
    <sheet name="Приходи из буџета" sheetId="7" r:id="rId7"/>
    <sheet name="Ср. за посебне намене" sheetId="8" r:id="rId8"/>
    <sheet name="Добит " sheetId="9" r:id="rId9"/>
    <sheet name="Кредити " sheetId="10" r:id="rId10"/>
    <sheet name="Готовина" sheetId="11" r:id="rId11"/>
    <sheet name="Извештај о инвестицијама" sheetId="12" r:id="rId12"/>
    <sheet name="Пот, обавезе и суд. спорови" sheetId="13" r:id="rId13"/>
  </sheets>
  <definedNames>
    <definedName name="_xlnm.Print_Area" localSheetId="1">'Биланс стања'!$A$1:$I$145</definedName>
    <definedName name="_xlnm.Print_Area" localSheetId="10">Готовина!$A$1:$H$63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4" i="2"/>
  <c r="H41"/>
  <c r="H9"/>
  <c r="H141"/>
  <c r="H132"/>
  <c r="H77"/>
  <c r="H85"/>
  <c r="F33" i="12"/>
  <c r="F29" i="11" l="1"/>
  <c r="E29"/>
  <c r="F19"/>
  <c r="E19"/>
  <c r="G13" i="6" l="1"/>
  <c r="F13"/>
  <c r="L10" i="9"/>
  <c r="H67" i="1"/>
  <c r="H71" s="1"/>
  <c r="G14" i="3"/>
  <c r="G59" s="1"/>
  <c r="G9"/>
  <c r="G58" s="1"/>
  <c r="F59"/>
  <c r="F58"/>
  <c r="F60" s="1"/>
  <c r="F65" s="1"/>
  <c r="E58"/>
  <c r="E60" s="1"/>
  <c r="E65" s="1"/>
  <c r="E14"/>
  <c r="E59" s="1"/>
  <c r="E9"/>
  <c r="E23" s="1"/>
  <c r="D58"/>
  <c r="D60" s="1"/>
  <c r="D65" s="1"/>
  <c r="D14"/>
  <c r="D59" s="1"/>
  <c r="D9"/>
  <c r="D23" s="1"/>
  <c r="H48" i="1"/>
  <c r="H28"/>
  <c r="H22"/>
  <c r="H56" s="1"/>
  <c r="H58" s="1"/>
  <c r="H9"/>
  <c r="H54" s="1"/>
  <c r="E56"/>
  <c r="E48"/>
  <c r="E28"/>
  <c r="E22"/>
  <c r="E9"/>
  <c r="E54" s="1"/>
  <c r="E58" s="1"/>
  <c r="E62" s="1"/>
  <c r="G60" i="3" l="1"/>
  <c r="G65" s="1"/>
  <c r="G23"/>
  <c r="H34" i="1"/>
  <c r="E67"/>
  <c r="E71" s="1"/>
  <c r="E34"/>
  <c r="G58" l="1"/>
  <c r="G56"/>
  <c r="F56"/>
  <c r="F48"/>
  <c r="F28"/>
  <c r="F22"/>
  <c r="F9"/>
  <c r="F54" s="1"/>
  <c r="F58" s="1"/>
  <c r="F62" s="1"/>
  <c r="F67" l="1"/>
  <c r="F71" s="1"/>
  <c r="F34"/>
  <c r="G10" i="6" l="1"/>
  <c r="F10"/>
  <c r="H25" i="4"/>
  <c r="H24"/>
  <c r="F11" i="7" l="1"/>
  <c r="F10"/>
  <c r="F9"/>
  <c r="F8"/>
  <c r="F7"/>
  <c r="E11"/>
  <c r="E10"/>
  <c r="G10" s="1"/>
  <c r="E9"/>
  <c r="G9" s="1"/>
  <c r="E8"/>
  <c r="G8" s="1"/>
  <c r="E7"/>
  <c r="G7" s="1"/>
  <c r="H13"/>
  <c r="G11" l="1"/>
  <c r="C7" i="13" l="1"/>
  <c r="H10" i="10" l="1"/>
  <c r="G13" i="7" l="1"/>
  <c r="F13"/>
  <c r="E13"/>
  <c r="P33" i="12" l="1"/>
  <c r="O33"/>
  <c r="N33"/>
  <c r="M33"/>
  <c r="L33"/>
  <c r="K33"/>
  <c r="J33"/>
  <c r="I33"/>
  <c r="H17" i="10"/>
  <c r="H19" s="1"/>
  <c r="G30" i="7"/>
  <c r="F30"/>
  <c r="E30"/>
  <c r="E13" i="6"/>
  <c r="D13"/>
  <c r="H23" i="3" l="1"/>
  <c r="I16" i="8"/>
  <c r="I15"/>
  <c r="I14"/>
  <c r="I13"/>
  <c r="I12"/>
  <c r="I11"/>
  <c r="I10"/>
  <c r="H37" i="4"/>
  <c r="H36"/>
  <c r="H35"/>
  <c r="H34"/>
  <c r="H33"/>
  <c r="H32"/>
  <c r="H31"/>
  <c r="H30"/>
  <c r="H29"/>
  <c r="H28"/>
  <c r="H27"/>
  <c r="H26"/>
  <c r="H21"/>
  <c r="H20"/>
  <c r="H19"/>
  <c r="H18"/>
  <c r="H17"/>
  <c r="H16"/>
  <c r="H15"/>
  <c r="H14"/>
  <c r="H13"/>
  <c r="H12"/>
  <c r="H11"/>
  <c r="H10"/>
  <c r="H9"/>
  <c r="H8"/>
  <c r="H7"/>
  <c r="H6"/>
  <c r="H144" i="3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2"/>
  <c r="H21"/>
  <c r="H20"/>
  <c r="H19"/>
  <c r="H18"/>
  <c r="H17"/>
  <c r="H16"/>
  <c r="H15"/>
  <c r="H14"/>
  <c r="H13"/>
  <c r="H12"/>
  <c r="H11"/>
  <c r="H10"/>
  <c r="H9"/>
  <c r="I143" i="2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81" i="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<sst xmlns="http://schemas.openxmlformats.org/spreadsheetml/2006/main" count="1081" uniqueCount="804">
  <si>
    <t>Образац 1.</t>
  </si>
  <si>
    <t>БИЛАНС УСПЕХА</t>
  </si>
  <si>
    <t>у 000 динара</t>
  </si>
  <si>
    <t>Група рачуна, рачун</t>
  </si>
  <si>
    <t>П О З И Ц И Ј А</t>
  </si>
  <si>
    <t>АОП</t>
  </si>
  <si>
    <t xml:space="preserve">План </t>
  </si>
  <si>
    <t>Реализација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</si>
  <si>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</si>
  <si>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</si>
  <si>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</si>
  <si>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</si>
  <si>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</si>
  <si>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</si>
  <si>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</si>
  <si>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</si>
  <si>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</si>
  <si>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</si>
  <si>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</si>
  <si>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</si>
  <si>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</si>
  <si>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</si>
  <si>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</si>
  <si>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</si>
  <si>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</si>
  <si>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</si>
  <si>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</si>
  <si>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</si>
  <si>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</si>
  <si>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</si>
  <si>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</si>
  <si>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</si>
  <si>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</si>
  <si>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</si>
  <si>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</si>
  <si>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</si>
  <si>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</si>
  <si>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</si>
  <si>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</si>
  <si>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</si>
  <si>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</si>
  <si>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</si>
  <si>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</si>
  <si>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</si>
  <si>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</si>
  <si>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</si>
  <si>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</si>
  <si>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</si>
  <si>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</si>
  <si>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</si>
  <si>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</si>
  <si>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</si>
  <si>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</si>
  <si>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</si>
  <si>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</si>
  <si>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</si>
  <si>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</si>
  <si>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</si>
  <si>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</si>
  <si>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</si>
  <si>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</si>
  <si>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</si>
  <si>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</si>
  <si>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</si>
  <si>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</si>
  <si>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</si>
  <si>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</si>
  <si>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</si>
  <si>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</si>
  <si>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</si>
  <si>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</si>
  <si>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</si>
  <si>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</si>
  <si>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</si>
  <si>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</si>
  <si>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</si>
  <si>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</si>
  <si>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</si>
  <si>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</si>
  <si>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</si>
  <si>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</si>
  <si>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rPr>
        <b/>
        <sz val="9"/>
        <rFont val="Times New Roman"/>
        <family val="1"/>
        <charset val="1"/>
      </rPr>
      <t>(1045 </t>
    </r>
    <r>
      <rPr>
        <sz val="9"/>
        <rFont val="Times New Roman"/>
        <family val="1"/>
        <charset val="1"/>
      </rPr>
      <t>-</t>
    </r>
    <r>
      <rPr>
        <b/>
        <sz val="9"/>
        <rFont val="Times New Roman"/>
        <family val="1"/>
        <charset val="1"/>
      </rPr>
      <t> 1046 + 1047 </t>
    </r>
    <r>
      <rPr>
        <sz val="9"/>
        <rFont val="Times New Roman"/>
        <family val="1"/>
        <charset val="1"/>
      </rPr>
      <t>-</t>
    </r>
    <r>
      <rPr>
        <b/>
        <sz val="9"/>
        <rFont val="Times New Roman"/>
        <family val="1"/>
        <charset val="1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</si>
  <si>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</si>
  <si>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</si>
  <si>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</si>
  <si>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</si>
  <si>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</si>
  <si>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</si>
  <si>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</si>
  <si>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</si>
  <si>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</si>
  <si>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</si>
  <si>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</si>
  <si>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</si>
  <si>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</si>
  <si>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</si>
  <si>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</si>
  <si>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</si>
  <si>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</si>
  <si>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</si>
  <si>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</si>
  <si>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</si>
  <si>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* Последњи дан тромесечја за који се извештај саставља</t>
  </si>
  <si>
    <t>Образац 1а.</t>
  </si>
  <si>
    <t>АКТИВА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</si>
  <si>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</si>
  <si>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</si>
  <si>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</si>
  <si>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</si>
  <si>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</si>
  <si>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</si>
  <si>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</si>
  <si>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</si>
  <si>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</si>
  <si>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</si>
  <si>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010</t>
  </si>
  <si>
    <t>1. Улагања у развој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</si>
  <si>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</si>
  <si>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</si>
  <si>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</si>
  <si>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</si>
  <si>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>013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</si>
  <si>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</si>
  <si>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</si>
  <si>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</si>
  <si>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</si>
  <si>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</si>
  <si>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017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</si>
  <si>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</si>
  <si>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</si>
  <si>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</si>
  <si>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</si>
  <si>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</si>
  <si>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</si>
  <si>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</si>
  <si>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</si>
  <si>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</si>
  <si>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023</t>
  </si>
  <si>
    <t>2. Постројења и опрема</t>
  </si>
  <si>
    <t>0011</t>
  </si>
  <si>
    <t>024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</si>
  <si>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</si>
  <si>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</si>
  <si>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</si>
  <si>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</si>
  <si>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</si>
  <si>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</si>
  <si>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</si>
  <si>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</si>
  <si>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</si>
  <si>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</si>
  <si>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</si>
  <si>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</si>
  <si>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</si>
  <si>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</si>
  <si>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</si>
  <si>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</si>
  <si>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</si>
  <si>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</si>
  <si>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</si>
  <si>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</si>
  <si>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</si>
  <si>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</si>
  <si>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</si>
  <si>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</si>
  <si>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</si>
  <si>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</si>
  <si>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</si>
  <si>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</si>
  <si>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</si>
  <si>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</si>
  <si>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</si>
  <si>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</si>
  <si>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</si>
  <si>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</si>
  <si>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</si>
  <si>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</si>
  <si>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</si>
  <si>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>046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</si>
  <si>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</si>
  <si>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</si>
  <si>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>047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</si>
  <si>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</si>
  <si>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</si>
  <si>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</si>
  <si>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</si>
  <si>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</si>
  <si>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</si>
  <si>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</si>
  <si>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</si>
  <si>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</si>
  <si>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</si>
  <si>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</si>
  <si>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</si>
  <si>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</si>
  <si>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</si>
  <si>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</si>
  <si>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</si>
  <si>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</si>
  <si>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</si>
  <si>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</si>
  <si>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</si>
  <si>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</si>
  <si>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</si>
  <si>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</si>
  <si>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</si>
  <si>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</si>
  <si>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</si>
  <si>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</si>
  <si>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</si>
  <si>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</si>
  <si>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</si>
  <si>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</si>
  <si>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</si>
  <si>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</si>
  <si>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</si>
  <si>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</si>
  <si>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</si>
  <si>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</si>
  <si>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</si>
  <si>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</si>
  <si>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</si>
  <si>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</si>
  <si>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</si>
  <si>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</si>
  <si>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</si>
  <si>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</si>
  <si>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</si>
  <si>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</si>
  <si>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</si>
  <si>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</si>
  <si>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</si>
  <si>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</si>
  <si>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</si>
  <si>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</si>
  <si>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</si>
  <si>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</si>
  <si>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</si>
  <si>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</si>
  <si>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</si>
  <si>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</si>
  <si>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</si>
  <si>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</si>
  <si>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</si>
  <si>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</si>
  <si>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</si>
  <si>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</si>
  <si>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</si>
  <si>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</si>
  <si>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</si>
  <si>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</si>
  <si>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</si>
  <si>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</si>
  <si>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</si>
  <si>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</si>
  <si>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</si>
  <si>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</si>
  <si>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</si>
  <si>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</si>
  <si>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</si>
  <si>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</si>
  <si>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</si>
  <si>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</si>
  <si>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</si>
  <si>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</si>
  <si>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</si>
  <si>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</si>
  <si>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</si>
  <si>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</si>
  <si>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</si>
  <si>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</si>
  <si>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ПАСИВА</t>
  </si>
  <si>
    <t>A. КАПИТАЛ</t>
  </si>
  <si>
    <t>0401</t>
  </si>
  <si>
    <t>(0402 + 0403 + 0404 + 0405 + 0406 - 0407 + 0408 + 0411 - 0412) ≥ 0</t>
  </si>
  <si>
    <t>30, осим 306</t>
  </si>
  <si>
    <t xml:space="preserve">I. ОСНОВНИ КАПИТАЛ </t>
  </si>
  <si>
    <t>0402</t>
  </si>
  <si>
    <t xml:space="preserve">II. УПИСАНИ А НЕУПЛАЋЕНИ КАПИТАЛ </t>
  </si>
  <si>
    <t>0403</t>
  </si>
  <si>
    <t xml:space="preserve">III. ЕМИСИОНА ПРЕМИЈА </t>
  </si>
  <si>
    <t>0404</t>
  </si>
  <si>
    <t xml:space="preserve">IV. РЕЗЕРВЕ </t>
  </si>
  <si>
    <t>0405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</si>
  <si>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</si>
  <si>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</si>
  <si>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0406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</si>
  <si>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</si>
  <si>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</si>
  <si>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0407</t>
  </si>
  <si>
    <t>VII. НЕРАСПОРЕЂЕНИ ДОБИТАК (0409 + 0410)</t>
  </si>
  <si>
    <t>0408</t>
  </si>
  <si>
    <t>1. Нераспоређени добитак ранијих година</t>
  </si>
  <si>
    <t>0409</t>
  </si>
  <si>
    <t xml:space="preserve">2. Нераспоређени добитак текуће године </t>
  </si>
  <si>
    <t>0410</t>
  </si>
  <si>
    <t xml:space="preserve">VIII. УЧЕШЋА БЕЗ ПРАВА КОНТРОЛЕ </t>
  </si>
  <si>
    <t>0411</t>
  </si>
  <si>
    <t>IX. ГУБИТАК (0413 + 0414)</t>
  </si>
  <si>
    <t>0412</t>
  </si>
  <si>
    <t xml:space="preserve">1. Губитак ранијих година </t>
  </si>
  <si>
    <t>0413</t>
  </si>
  <si>
    <t>2. Губитак текуће године</t>
  </si>
  <si>
    <t>0414</t>
  </si>
  <si>
    <t xml:space="preserve">Б. ДУГОРОЧНА РЕЗЕРВИСАЊА И ДУГОРОЧНЕ ОБАВЕЗЕ </t>
  </si>
  <si>
    <t>0415</t>
  </si>
  <si>
    <t>(0416 + 0420 + 0428)</t>
  </si>
  <si>
    <t xml:space="preserve">I. ДУГОРОЧНА РЕЗЕРВИСАЊА </t>
  </si>
  <si>
    <t>0416</t>
  </si>
  <si>
    <t>(0417+0418+0419)</t>
  </si>
  <si>
    <t xml:space="preserve">1. Резервисања за накнаде и друге бенефиције запослених </t>
  </si>
  <si>
    <t>0417</t>
  </si>
  <si>
    <t xml:space="preserve">2. Резервисања за трошкове у гарантном року </t>
  </si>
  <si>
    <t>0418</t>
  </si>
  <si>
    <t>40, осим 400 и 404</t>
  </si>
  <si>
    <t xml:space="preserve">3. Остала дугорочна резервисања </t>
  </si>
  <si>
    <t>0419</t>
  </si>
  <si>
    <t xml:space="preserve">II. ДУГОРОЧНЕ ОБАВЕЗЕ </t>
  </si>
  <si>
    <t>0420</t>
  </si>
  <si>
    <t>(0421 + 0422 + 0423 + 0424 + 0425 + 0426 + 0427)</t>
  </si>
  <si>
    <t xml:space="preserve">1. Обавезе које се могу конвертовати у капитал </t>
  </si>
  <si>
    <t>0421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</si>
  <si>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</si>
  <si>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</si>
  <si>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>0422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</si>
  <si>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</si>
  <si>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0423</t>
  </si>
  <si>
    <t>414 и 416 (део)</t>
  </si>
  <si>
    <t xml:space="preserve">4. Дугорочни кредити, зајмови и обавезе по основу лизинга у земљи </t>
  </si>
  <si>
    <t>0424</t>
  </si>
  <si>
    <t>415 и 416 (део)</t>
  </si>
  <si>
    <t xml:space="preserve">5. Дугорочни кредити, зајмови и обавезе по основу лизинга у иностранству </t>
  </si>
  <si>
    <t>0425</t>
  </si>
  <si>
    <t xml:space="preserve">6. Обавезе по емитованим хартијама од вредности </t>
  </si>
  <si>
    <t>0426</t>
  </si>
  <si>
    <t xml:space="preserve">7. Остале дугорочне обавезе </t>
  </si>
  <si>
    <t>0427</t>
  </si>
  <si>
    <t>49 (део), осим 498 и 495 (део)</t>
  </si>
  <si>
    <t xml:space="preserve">III. ДУГОРОЧНА ПАСИВНА ВРЕМЕНСКА РАЗГРАНИЧЕЊА </t>
  </si>
  <si>
    <t>0428</t>
  </si>
  <si>
    <t xml:space="preserve">В. ОДЛОЖЕНЕ ПОРЕСКЕ ОБАВЕЗЕ </t>
  </si>
  <si>
    <t>0429</t>
  </si>
  <si>
    <t>495 (део)</t>
  </si>
  <si>
    <t xml:space="preserve">Г. ДУГОРОЧНИ ОДЛОЖЕНИ ПРИХОДИ И ПРИМЉЕНЕ ДОНАЦИЈЕ </t>
  </si>
  <si>
    <t>0430</t>
  </si>
  <si>
    <t xml:space="preserve">Д. КРАТКОРОЧНА РЕЗЕРВИСАЊА И КРАТКОРОЧНЕ ОБАВЕЗЕ </t>
  </si>
  <si>
    <t>0431</t>
  </si>
  <si>
    <t>(0432 + 0433 + 0441 + 0442 + 0449 + 0453 + 0454)</t>
  </si>
  <si>
    <t xml:space="preserve">I. КРАТКОРОЧНА РЕЗЕРВИСАЊА </t>
  </si>
  <si>
    <t>0432</t>
  </si>
  <si>
    <t>42, осим 427</t>
  </si>
  <si>
    <t xml:space="preserve">II. КРАТКОРОЧНЕ ФИНАНСИЈСКЕ ОБАВЕЗЕ </t>
  </si>
  <si>
    <t>0433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</si>
  <si>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</si>
  <si>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</si>
  <si>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</si>
  <si>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>0434</t>
  </si>
  <si>
    <t xml:space="preserve">2. Обавезе по основу кредита према матичном, зависним и осталим повезаним лицима у иностранству </t>
  </si>
  <si>
    <t>0435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</si>
  <si>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</si>
  <si>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</si>
  <si>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0436</t>
  </si>
  <si>
    <t>422 (део), 424 (део), 425 (део) и 429 (део)</t>
  </si>
  <si>
    <t xml:space="preserve">4. Обавезе по основу кредита од домаћих банака </t>
  </si>
  <si>
    <t>0437</t>
  </si>
  <si>
    <t xml:space="preserve">423, 424 (део), 425 (део) и 429 (део) </t>
  </si>
  <si>
    <t xml:space="preserve">5. Кредити, зајмови и обавезе из иностранства </t>
  </si>
  <si>
    <t>0438</t>
  </si>
  <si>
    <t xml:space="preserve">6. Обавезе по краткорочним хартијама од вредности </t>
  </si>
  <si>
    <t>0439</t>
  </si>
  <si>
    <t xml:space="preserve">7. Обавезе по основу финансијских деривата </t>
  </si>
  <si>
    <t>0440</t>
  </si>
  <si>
    <t xml:space="preserve">III. ПРИМЉЕНИ АВАНСИ, ДЕПОЗИТИ И КАУЦИЈЕ </t>
  </si>
  <si>
    <t>0441</t>
  </si>
  <si>
    <t>43, осим 430</t>
  </si>
  <si>
    <t xml:space="preserve">IV. ОБАВЕЗЕ ИЗ ПОСЛОВАЊА </t>
  </si>
  <si>
    <t>0442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</si>
  <si>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</si>
  <si>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</si>
  <si>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</si>
  <si>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0443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</si>
  <si>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</si>
  <si>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</si>
  <si>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>0444</t>
  </si>
  <si>
    <t xml:space="preserve">3. Обавезе према добављачима у земљи </t>
  </si>
  <si>
    <t>0445</t>
  </si>
  <si>
    <t xml:space="preserve">4. Обавезе према добављачима  у иностранству </t>
  </si>
  <si>
    <t>0446</t>
  </si>
  <si>
    <t>439 (део)</t>
  </si>
  <si>
    <t xml:space="preserve">5. Обавезе по меницама </t>
  </si>
  <si>
    <t>0447</t>
  </si>
  <si>
    <t xml:space="preserve">6. Остале обавезе из пословања </t>
  </si>
  <si>
    <t>0448</t>
  </si>
  <si>
    <t>44,45,46, осим 467, 47 и 48</t>
  </si>
  <si>
    <t xml:space="preserve">V. ОСТАЛЕ КРАТКОРОЧНЕ ОБАВЕЗЕ </t>
  </si>
  <si>
    <t>0449</t>
  </si>
  <si>
    <t>(0450 + 0451 + 0452)</t>
  </si>
  <si>
    <t>44, 45 и 46 осим 467</t>
  </si>
  <si>
    <t xml:space="preserve">1. Остале краткорочне обавезе </t>
  </si>
  <si>
    <t>0450</t>
  </si>
  <si>
    <t>47,48 осим 481</t>
  </si>
  <si>
    <t xml:space="preserve">2. Обавезе по основу пореза на додату вредност и осталих јавних прихода </t>
  </si>
  <si>
    <t>0451</t>
  </si>
  <si>
    <t xml:space="preserve">3. Обавезе по основу пореза на добитак </t>
  </si>
  <si>
    <t>0452</t>
  </si>
  <si>
    <t xml:space="preserve">VI. ОБАВЕЗЕ ПО ОСНОВУ СРЕДСТАВА НАМЕЊЕНИХ ПРОДАЈИ И СРЕДСТАВА ПОСЛОВАЊА КОЈЕ ЈЕ ОБУСТАВЉЕНО </t>
  </si>
  <si>
    <t>0453</t>
  </si>
  <si>
    <t>49 (део) осим 498</t>
  </si>
  <si>
    <t xml:space="preserve">VII. КРАТКОРОЧНА ПАСИВНА ВРЕМЕНСКА РАЗГРАНИЧЕЊА </t>
  </si>
  <si>
    <t>0454</t>
  </si>
  <si>
    <t xml:space="preserve">Ђ. ГУБИТАК ИЗНАД ВИСИНЕ КАПИТАЛА </t>
  </si>
  <si>
    <t>0455</t>
  </si>
  <si>
    <t>(0415 + 0429 + 0430 + 0431 - 0059) ≥ 0 = 0407 + 0412 - 0402 - 0403 - 0404 - 0405 - 0406 - 0408 - 0411) ≥ 0</t>
  </si>
  <si>
    <t xml:space="preserve">E. УКУПНА ПАСИВА </t>
  </si>
  <si>
    <t>0456</t>
  </si>
  <si>
    <t>(0401 + 0415 + 0429 + 0430 + 0431 - 0455)</t>
  </si>
  <si>
    <t xml:space="preserve">Ж. ВАНБИЛАНСНА ПАСИВА </t>
  </si>
  <si>
    <t>0457</t>
  </si>
  <si>
    <t>Образац 1б.</t>
  </si>
  <si>
    <t>ИЗВЕШТАЈ О ТОКОВИМА ГОТОВИНЕ</t>
  </si>
  <si>
    <t xml:space="preserve">П О З И Ц И Ј А </t>
  </si>
  <si>
    <t>План</t>
  </si>
  <si>
    <t xml:space="preserve">Реализација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</si>
  <si>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</si>
  <si>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</si>
  <si>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</si>
  <si>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</si>
  <si>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</si>
  <si>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</si>
  <si>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</si>
  <si>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</si>
  <si>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</si>
  <si>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</si>
  <si>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</si>
  <si>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</si>
  <si>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</si>
  <si>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</si>
  <si>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</si>
  <si>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</si>
  <si>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</si>
  <si>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</si>
  <si>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>I. Приливи готовине из активности инвестирања (1 до 5)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</si>
  <si>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</si>
  <si>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</si>
  <si>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</si>
  <si>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</si>
  <si>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>5. Примљене дивиденде</t>
  </si>
  <si>
    <t>II. Одливи готовине из активности инвестирања (1 до 3)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</si>
  <si>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</si>
  <si>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</si>
  <si>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</si>
  <si>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</si>
  <si>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</si>
  <si>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</si>
  <si>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</si>
  <si>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1. Увећање основног капитала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</si>
  <si>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</si>
  <si>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</si>
  <si>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</si>
  <si>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</si>
  <si>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</si>
  <si>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</si>
  <si>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</si>
  <si>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</si>
  <si>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</si>
  <si>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</si>
  <si>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</si>
  <si>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</si>
  <si>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</si>
  <si>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rPr>
        <b/>
        <sz val="9"/>
        <rFont val="Times New Roman"/>
        <family val="1"/>
        <charset val="1"/>
      </rPr>
      <t xml:space="preserve">Г. СВЕГА ПРИЛИВ ГОТОВИНЕ </t>
    </r>
    <r>
      <rPr>
        <sz val="9"/>
        <rFont val="Times New Roman"/>
        <family val="1"/>
        <charset val="1"/>
      </rPr>
      <t>(3001 + 3017 + 3029)</t>
    </r>
  </si>
  <si>
    <r>
      <rPr>
        <b/>
        <sz val="9"/>
        <rFont val="Times New Roman"/>
        <family val="1"/>
        <charset val="1"/>
      </rPr>
      <t xml:space="preserve">Д. СВЕГА ОДЛИВ ГОТОВИНЕ </t>
    </r>
    <r>
      <rPr>
        <sz val="9"/>
        <rFont val="Times New Roman"/>
        <family val="1"/>
        <charset val="1"/>
      </rPr>
      <t>(3006 + 3023 + 3037)</t>
    </r>
  </si>
  <si>
    <r>
      <rPr>
        <b/>
        <sz val="9"/>
        <rFont val="Times New Roman"/>
        <family val="1"/>
        <charset val="1"/>
      </rPr>
      <t xml:space="preserve">Ђ. НЕТО ПРИЛИВ ГОТОВИНЕ </t>
    </r>
    <r>
      <rPr>
        <sz val="9"/>
        <rFont val="Times New Roman"/>
        <family val="1"/>
        <charset val="1"/>
      </rPr>
      <t>(3048 - 3049) ≥ 0</t>
    </r>
  </si>
  <si>
    <r>
      <rPr>
        <b/>
        <sz val="9"/>
        <rFont val="Times New Roman"/>
        <family val="1"/>
        <charset val="1"/>
      </rPr>
      <t xml:space="preserve">E. НЕТО ОДЛИВ ГОТОВИНЕ </t>
    </r>
    <r>
      <rPr>
        <sz val="9"/>
        <rFont val="Times New Roman"/>
        <family val="1"/>
        <charset val="1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</si>
  <si>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</si>
  <si>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</si>
  <si>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</si>
  <si>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</si>
  <si>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</si>
  <si>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Образац 2</t>
  </si>
  <si>
    <t xml:space="preserve">ТРОШКОВИ ЗАПОСЛЕНИХ </t>
  </si>
  <si>
    <t>у динарима</t>
  </si>
  <si>
    <t>Р. бр.</t>
  </si>
  <si>
    <t>Трошкови запослених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</si>
  <si>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</si>
  <si>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</si>
  <si>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</si>
  <si>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 зарада (зарада са припадајућим порезом и доприносима на терет запосленог)</t>
  </si>
  <si>
    <t>3.</t>
  </si>
  <si>
    <t xml:space="preserve">Маса БРУТО 2 зарада (зарада са припадајућим порезом и доприносима на терет послодавца) </t>
  </si>
  <si>
    <t>4.</t>
  </si>
  <si>
    <t>Број запослених  по кадровској евиденцији - УКУПНО**</t>
  </si>
  <si>
    <t>4.1.</t>
  </si>
  <si>
    <t xml:space="preserve"> - на неодређено време</t>
  </si>
  <si>
    <t>4.2.</t>
  </si>
  <si>
    <t>- на одређено време</t>
  </si>
  <si>
    <t>5</t>
  </si>
  <si>
    <t>Накнаде по уговору о делу</t>
  </si>
  <si>
    <t>6</t>
  </si>
  <si>
    <t xml:space="preserve">Број прималаца накнаде по уговору о делу </t>
  </si>
  <si>
    <t>7</t>
  </si>
  <si>
    <t>Накнаде по ауторским уговорима</t>
  </si>
  <si>
    <t>8</t>
  </si>
  <si>
    <t xml:space="preserve">Број прималаца наканде по ауторским уговорима </t>
  </si>
  <si>
    <t>9</t>
  </si>
  <si>
    <t>Накнаде по уговору о привременим и повременим пословима</t>
  </si>
  <si>
    <t>10</t>
  </si>
  <si>
    <t>Број прималаца накнаде по уговору о привременим и повременим пословима</t>
  </si>
  <si>
    <t>11</t>
  </si>
  <si>
    <t>Накнаде физичким лицима по основу осталих уговора</t>
  </si>
  <si>
    <t>12</t>
  </si>
  <si>
    <t xml:space="preserve">Број прималаца наканде по основу осталих уговора </t>
  </si>
  <si>
    <t>13</t>
  </si>
  <si>
    <t>Накнаде члановима скупштине</t>
  </si>
  <si>
    <t>14</t>
  </si>
  <si>
    <t>Број чланова скупштине</t>
  </si>
  <si>
    <t>15</t>
  </si>
  <si>
    <t>Накнаде члановима управног одбора</t>
  </si>
  <si>
    <t>16</t>
  </si>
  <si>
    <t xml:space="preserve">Број чланова управног одбора </t>
  </si>
  <si>
    <t>17</t>
  </si>
  <si>
    <t>18</t>
  </si>
  <si>
    <t>Број чланова надзорног одбора</t>
  </si>
  <si>
    <t>19</t>
  </si>
  <si>
    <t>Превоз запослених на посао и са посла</t>
  </si>
  <si>
    <t>20</t>
  </si>
  <si>
    <t xml:space="preserve">Дневнице на службеном путу </t>
  </si>
  <si>
    <t>21</t>
  </si>
  <si>
    <t>22</t>
  </si>
  <si>
    <t>Отпремнина за одлазак у пензију</t>
  </si>
  <si>
    <t>23</t>
  </si>
  <si>
    <t>Број прималаца</t>
  </si>
  <si>
    <t>24</t>
  </si>
  <si>
    <t>Јубиларне награде</t>
  </si>
  <si>
    <t>25</t>
  </si>
  <si>
    <t>26</t>
  </si>
  <si>
    <t>Смештај и исхрана на терену</t>
  </si>
  <si>
    <t>27</t>
  </si>
  <si>
    <t>Помоћ радницима и породици радника</t>
  </si>
  <si>
    <t>28</t>
  </si>
  <si>
    <t>Стипендије</t>
  </si>
  <si>
    <t>29</t>
  </si>
  <si>
    <t>Остале накнаде трошкова запосленима и осталим физичким лицима</t>
  </si>
  <si>
    <t>30</t>
  </si>
  <si>
    <t>Трошкови стручног усавршавања запослених</t>
  </si>
  <si>
    <t xml:space="preserve">** Број запослених последњег дана извештајног периода </t>
  </si>
  <si>
    <t xml:space="preserve">*** Позиције од 5 до 30 које се исказују у новчаним јединицама приказати у бруто износу </t>
  </si>
  <si>
    <t>Образац 3</t>
  </si>
  <si>
    <t xml:space="preserve">ДИНАМИКА ЗАПОСЛЕНИХ </t>
  </si>
  <si>
    <t>Основ одлива / пријема кадрова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</si>
  <si>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</si>
  <si>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</si>
  <si>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Број ангажованих по основу уговора (рад ван радног односа)</t>
  </si>
  <si>
    <t>Одлив кадрова</t>
  </si>
  <si>
    <t>навести основ</t>
  </si>
  <si>
    <t>…</t>
  </si>
  <si>
    <t>Пријем</t>
  </si>
  <si>
    <t>Укупан број</t>
  </si>
  <si>
    <t>Број жена</t>
  </si>
  <si>
    <t>Број мушкараца</t>
  </si>
  <si>
    <t>*последњи дан претходног тромесечја</t>
  </si>
  <si>
    <t>** последњи дан тромесечја за који се извештај саставља</t>
  </si>
  <si>
    <t>Образац 4</t>
  </si>
  <si>
    <t>Бруто 1</t>
  </si>
  <si>
    <t>Нето</t>
  </si>
  <si>
    <t>Запослени без пословодства</t>
  </si>
  <si>
    <t>Најнижа појединачна зарада</t>
  </si>
  <si>
    <t>Највиша појединачна зарада</t>
  </si>
  <si>
    <t>Просечна зарада</t>
  </si>
  <si>
    <t>Пословодство</t>
  </si>
  <si>
    <t>* последњи дан тромесечја за који се извештај саставља</t>
  </si>
  <si>
    <t>Образац 5</t>
  </si>
  <si>
    <t xml:space="preserve"> ПРИХОДИ ИЗ БУЏЕТА</t>
  </si>
  <si>
    <t xml:space="preserve">Износ неутрошених средстава из ранијих година   </t>
  </si>
  <si>
    <t>Намена средстава</t>
  </si>
  <si>
    <t>Економска класификација</t>
  </si>
  <si>
    <t>Буџет                                                                          (РС, АП или ЈЛС)</t>
  </si>
  <si>
    <t>01.01. до 31.03.</t>
  </si>
  <si>
    <t>01.01. до 30.06.</t>
  </si>
  <si>
    <t>01.01. до 30.09.</t>
  </si>
  <si>
    <t>01.01. до 31.12.</t>
  </si>
  <si>
    <t>Намена</t>
  </si>
  <si>
    <t>УКУПНО:</t>
  </si>
  <si>
    <t>*Напомена: За приходе из буџета је потребно навести намену коришћења средстава</t>
  </si>
  <si>
    <t>Приход из буџета</t>
  </si>
  <si>
    <t>Буџет                                               (РС, АП или ЈЛС)</t>
  </si>
  <si>
    <t xml:space="preserve">Планирано </t>
  </si>
  <si>
    <t>Пренето из буџета</t>
  </si>
  <si>
    <t>Реализовано (процена)</t>
  </si>
  <si>
    <t xml:space="preserve">Неутрошено </t>
  </si>
  <si>
    <t>4 (2-3)</t>
  </si>
  <si>
    <t>Напомена: За приходе из буџета је потребно навесту намену коришћења коришћења средстава</t>
  </si>
  <si>
    <t>Образац 6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</si>
  <si>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</si>
  <si>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</si>
  <si>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</si>
  <si>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</si>
  <si>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</si>
  <si>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</si>
  <si>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5.</t>
  </si>
  <si>
    <t>Репрезентација</t>
  </si>
  <si>
    <t>6.</t>
  </si>
  <si>
    <t>Реклама и пропаганда</t>
  </si>
  <si>
    <t>7.</t>
  </si>
  <si>
    <t>Остало</t>
  </si>
  <si>
    <t>Редни број</t>
  </si>
  <si>
    <t>Прималац</t>
  </si>
  <si>
    <t>Износ</t>
  </si>
  <si>
    <t>Образац 7.</t>
  </si>
  <si>
    <t>РАСПОДЕЛА ОСТВАРЕНЕ ДОБИТИ / ПОКРИЋE ГУБИТКА</t>
  </si>
  <si>
    <t>Добитак</t>
  </si>
  <si>
    <t>Губитак</t>
  </si>
  <si>
    <t>ОДЛУКЕ О РАСПОДЕЛИ ОСТВАРЕНЕ ДОБИТИ ИЛИ ПОКРИЋУ ГУБИТКА</t>
  </si>
  <si>
    <t>Добитак / губитак из пословне године</t>
  </si>
  <si>
    <t>Правни основ</t>
  </si>
  <si>
    <t>Нето резултат</t>
  </si>
  <si>
    <t>Расподела остварене добити / покриће губитка</t>
  </si>
  <si>
    <t>Добит - за буџет</t>
  </si>
  <si>
    <t>Преостала добит / начин покрића губитка</t>
  </si>
  <si>
    <t>Датум доношења одлуке</t>
  </si>
  <si>
    <t>Број одлуке НО / Скупштине</t>
  </si>
  <si>
    <t>Датум добијања сагласности оснивача</t>
  </si>
  <si>
    <t>Број акта којим је добијена сагласности оснивача</t>
  </si>
  <si>
    <t>Добитак / Губитак</t>
  </si>
  <si>
    <t>Укупно остварена добит / губитак                       ( у динарима)</t>
  </si>
  <si>
    <t xml:space="preserve">% добити </t>
  </si>
  <si>
    <t>Износ                               ( у динарима)</t>
  </si>
  <si>
    <t>% добити</t>
  </si>
  <si>
    <t>Опис</t>
  </si>
  <si>
    <r>
      <rPr>
        <b/>
        <sz val="12"/>
        <rFont val="Times New Roman"/>
        <family val="1"/>
        <charset val="1"/>
      </rPr>
      <t xml:space="preserve">Напомена: </t>
    </r>
    <r>
      <rPr>
        <sz val="12"/>
        <rFont val="Times New Roman"/>
        <family val="1"/>
        <charset val="1"/>
      </rPr>
      <t>Потребно је попунити табелу за последњих пет година</t>
    </r>
  </si>
  <si>
    <t>УПЛАТЕ У БУЏЕТ ПО ОСНОВУ ОДЛУКА О РАСПОЕДEЛИ ДОБИТИ</t>
  </si>
  <si>
    <t>Година уплате</t>
  </si>
  <si>
    <t xml:space="preserve">Уплата по основу добити </t>
  </si>
  <si>
    <t>Основ уплате</t>
  </si>
  <si>
    <t>Датум уплате</t>
  </si>
  <si>
    <t>Број одлуке</t>
  </si>
  <si>
    <t>Опис*</t>
  </si>
  <si>
    <t>Н (текућа)</t>
  </si>
  <si>
    <t xml:space="preserve"> = Укупно</t>
  </si>
  <si>
    <t>Н - 1</t>
  </si>
  <si>
    <t>Н - 2</t>
  </si>
  <si>
    <t>Н - 3</t>
  </si>
  <si>
    <t>Н - 4</t>
  </si>
  <si>
    <t>* Добит из претходне године, добит из ранијих година, расподела нераспоређене добити...</t>
  </si>
  <si>
    <t>Образац 8</t>
  </si>
  <si>
    <t xml:space="preserve">КРЕДИТНА ЗАДУЖЕНОСТ </t>
  </si>
  <si>
    <t>Кредитор</t>
  </si>
  <si>
    <t>Назив кредита / Пројекта</t>
  </si>
  <si>
    <t>Валута</t>
  </si>
  <si>
    <t>Уговорени износ кредита</t>
  </si>
  <si>
    <t>Гаранција државе
Да/Не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</si>
  <si>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</si>
  <si>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</si>
  <si>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</si>
  <si>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</si>
  <si>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</si>
  <si>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</si>
  <si>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 xml:space="preserve">                  План плаћања по кредиту за текућу годину                                                  у динарима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</si>
  <si>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</si>
  <si>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</si>
  <si>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</si>
  <si>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</si>
  <si>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</si>
  <si>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</si>
  <si>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</si>
  <si>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</si>
  <si>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Домаћи кредитор</t>
  </si>
  <si>
    <t xml:space="preserve">   ...................</t>
  </si>
  <si>
    <t>Укупно домаћи кредитор</t>
  </si>
  <si>
    <t>Страни кредитор</t>
  </si>
  <si>
    <t>Укупно страни кредитор</t>
  </si>
  <si>
    <t>Укупно кредитно задужење</t>
  </si>
  <si>
    <t>од чега за ликвидност</t>
  </si>
  <si>
    <t>од чега за пројекте</t>
  </si>
  <si>
    <t>Образац 9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</si>
  <si>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</si>
  <si>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</si>
  <si>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</si>
  <si>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</si>
  <si>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</si>
  <si>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</si>
  <si>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068</t>
  </si>
  <si>
    <t>Укупно у динарима</t>
  </si>
  <si>
    <t>Образац 10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</si>
  <si>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</si>
  <si>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</si>
  <si>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</si>
  <si>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</si>
  <si>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</si>
  <si>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</si>
  <si>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</si>
  <si>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</si>
  <si>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</si>
  <si>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</si>
  <si>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</si>
  <si>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</si>
  <si>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</si>
  <si>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</si>
  <si>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</si>
  <si>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</si>
  <si>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</si>
  <si>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</si>
  <si>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</si>
  <si>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</si>
  <si>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</si>
  <si>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</si>
  <si>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>Образац 11</t>
  </si>
  <si>
    <t>ПОТРАЖИВАЊА, ОБАВЕЗЕ И СУДСКИ СПОРОВИ</t>
  </si>
  <si>
    <t>Потраживања                                                                                     (стање на последњи дан извештаја)</t>
  </si>
  <si>
    <t>до 3 месеца</t>
  </si>
  <si>
    <t xml:space="preserve"> од 3 месеца до 12 месеци</t>
  </si>
  <si>
    <t xml:space="preserve"> дуже од 12 месеци</t>
  </si>
  <si>
    <t>* година за коју се извештај саставља</t>
  </si>
  <si>
    <t>Неизмирене обавезе                                                                                   (стање на последњи дан извештаја)</t>
  </si>
  <si>
    <t xml:space="preserve">СУДСКИ СПОРОВИ </t>
  </si>
  <si>
    <t>Број спорова где је јавно предузеће страна која тужи</t>
  </si>
  <si>
    <t>Укупна вредност спорова**</t>
  </si>
  <si>
    <t>Број спорова где је јавно предузеће тужена страна</t>
  </si>
  <si>
    <t>Укупан број спорова у 20__*</t>
  </si>
  <si>
    <t>Опис спора*</t>
  </si>
  <si>
    <t>Укупна вредност спора**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</si>
  <si>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</si>
  <si>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**Укупна вредност спора обухвата главни тужбени захтев и споредне тужбене захтеве</t>
  </si>
  <si>
    <t>ТЕКУЋИ РАЧУН</t>
  </si>
  <si>
    <t>ЕРСТЕ БАНКА 94</t>
  </si>
  <si>
    <t>ЕРСТЕ БАНКА 14</t>
  </si>
  <si>
    <t>ЕРСТЕ БАНКА 39</t>
  </si>
  <si>
    <t>ЕРСТЕ БАНКА 05</t>
  </si>
  <si>
    <t>ПОШТАНСКА ШТЕДИОНИЦА</t>
  </si>
  <si>
    <t>БАНКА ИНТЕСА</t>
  </si>
  <si>
    <t>АИК БАНКА</t>
  </si>
  <si>
    <t>БЛАГАЈНА</t>
  </si>
  <si>
    <t>Канте и контејнери за смеће</t>
  </si>
  <si>
    <t>ЈЛС</t>
  </si>
  <si>
    <t>Гориво</t>
  </si>
  <si>
    <t>22.03.2022.</t>
  </si>
  <si>
    <t>183-8/22</t>
  </si>
  <si>
    <t>Нераспоређена средства</t>
  </si>
  <si>
    <t>Из нераспоређеног добитка ранијих година</t>
  </si>
  <si>
    <t>Расподела нераспоређене добити</t>
  </si>
  <si>
    <t>Poštanska štedionica</t>
  </si>
  <si>
    <t>Кредит - Цистерна</t>
  </si>
  <si>
    <t>RSD</t>
  </si>
  <si>
    <t>Не</t>
  </si>
  <si>
    <t>30.09.2021.</t>
  </si>
  <si>
    <t>Аутомобил</t>
  </si>
  <si>
    <t>Канте и контејнери</t>
  </si>
  <si>
    <t>Камион кипер</t>
  </si>
  <si>
    <t>Накнаде трошкова на службеном путу</t>
  </si>
  <si>
    <t>25.11.2022.</t>
  </si>
  <si>
    <t>204-5/23</t>
  </si>
  <si>
    <t>ТРЕЗОР</t>
  </si>
  <si>
    <t>25.03.2024.</t>
  </si>
  <si>
    <t>27.03.2023.</t>
  </si>
  <si>
    <t>217-7/24</t>
  </si>
  <si>
    <t>Рачуноводствени програм</t>
  </si>
  <si>
    <t>Субвенције цене ком услуге</t>
  </si>
  <si>
    <t>01.01  - 31.03.2025. године*</t>
  </si>
  <si>
    <t>Проценат реализације (реализација /                   план 31.12.2025*)</t>
  </si>
  <si>
    <t>27.03.2025.</t>
  </si>
  <si>
    <t>174-5/25</t>
  </si>
  <si>
    <t>29.11.2023.</t>
  </si>
  <si>
    <t>Стање кредитне задужености 
на 31. 03. 2025 године* у оригиналној валути</t>
  </si>
  <si>
    <t>Стање кредитне задужености 
на 31. 03. 2025 године* у динарима</t>
  </si>
  <si>
    <t>ПОТРАЖИВАЊА за 2025. годииу*</t>
  </si>
  <si>
    <t>на дан 31.03.2025.</t>
  </si>
  <si>
    <t>на дан 30.06.2025.</t>
  </si>
  <si>
    <t>на дан 30.09.2025.</t>
  </si>
  <si>
    <t>на дан 31.12.2025</t>
  </si>
  <si>
    <t>ОБАВЕЗЕ за 2025. годииу*</t>
  </si>
  <si>
    <t>за период од 01.01. до 31.03.2026. године*</t>
  </si>
  <si>
    <t>Стање на дан 
31.12.2025.
Претходна година</t>
  </si>
  <si>
    <t>Планирано стање 
на дан 31.12.2026. Текућа година</t>
  </si>
  <si>
    <t>01.01-31.03.2026. године*</t>
  </si>
  <si>
    <t>Проценат реализације (реализација / план 31.12.2026*)</t>
  </si>
  <si>
    <t>БИЛАНС СТАЊА  на дан 31.03.2026. године*</t>
  </si>
  <si>
    <t>31.03.2026. године*</t>
  </si>
  <si>
    <t>Проценат реализације (реализација / план 31.03.2026*)</t>
  </si>
  <si>
    <t>у периоду од 01.01. до 31.03.2026. године*</t>
  </si>
  <si>
    <t>Реализација
01.01-31.12.2025.
Претходна година</t>
  </si>
  <si>
    <t>План за                         01.01.- 31.12.2026. Текућа година</t>
  </si>
  <si>
    <t>Реализација 
01.01-31.12.2025.      Претходна година</t>
  </si>
  <si>
    <t>План за
01.01-31.12.2026.             Текућа година</t>
  </si>
  <si>
    <t>Проценат реализације (реализација /                   план 31.03.2026*)</t>
  </si>
  <si>
    <t>Накнaде члановима надзорног одбора</t>
  </si>
  <si>
    <t>Стање на дан 31.12.2025. године*</t>
  </si>
  <si>
    <t>Стање на дан 31.03.2026. године**</t>
  </si>
  <si>
    <t>Распон планираних и исплаћених зарада у периоду 01.01. до 31.03.2026*</t>
  </si>
  <si>
    <t>План за 2026.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</si>
  <si>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Камион аутосмећар</t>
  </si>
  <si>
    <t>Реализација за период 01.01 - 31.03.2026. године*</t>
  </si>
  <si>
    <t>План за
01.01-31.12.2025.             Претходна  година</t>
  </si>
  <si>
    <t>27.03.2026.</t>
  </si>
  <si>
    <t>28.11.2025.</t>
  </si>
  <si>
    <t>31.12.2025. (претходна година)</t>
  </si>
  <si>
    <t>31.03.2026.</t>
  </si>
  <si>
    <t>старосна пензија</t>
  </si>
  <si>
    <t>НЛБ БАНКА</t>
  </si>
  <si>
    <t>30.06.2026.</t>
  </si>
  <si>
    <t>30.09.2026.</t>
  </si>
  <si>
    <t>31.12.2026.</t>
  </si>
  <si>
    <t>Камион смећар</t>
  </si>
  <si>
    <t>Чистилица</t>
  </si>
  <si>
    <t>План 2026** година</t>
  </si>
  <si>
    <t>Реализовано закључно са 31.12.2025*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</si>
</sst>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###0"/>
  </numFmts>
  <fonts count="52">
    <font>
      <sz val="10"/>
      <name val="Arial"/>
      <charset val="1"/>
    </font>
    <font>
      <sz val="10"/>
      <name val="Arial"/>
      <family val="2"/>
      <charset val="238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b/>
      <sz val="10"/>
      <name val="Times New Roman"/>
      <family val="1"/>
      <charset val="1"/>
    </font>
    <font>
      <sz val="9"/>
      <name val="Times New Roman"/>
      <family val="1"/>
      <charset val="1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i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2"/>
      <name val="Arial"/>
      <family val="2"/>
      <charset val="1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1"/>
    </font>
    <font>
      <sz val="12"/>
      <color rgb="FFFFFFFF"/>
      <name val="Times New Roman"/>
      <family val="1"/>
      <charset val="1"/>
    </font>
    <font>
      <b/>
      <sz val="12"/>
      <color rgb="FFFFFFFF"/>
      <name val="Times New Roman"/>
      <family val="1"/>
      <charset val="1"/>
    </font>
    <font>
      <sz val="11"/>
      <name val="Times New Roman"/>
      <family val="1"/>
      <charset val="1"/>
    </font>
    <font>
      <b/>
      <i/>
      <sz val="12"/>
      <name val="Times New Roman"/>
      <family val="1"/>
      <charset val="1"/>
    </font>
    <font>
      <sz val="16"/>
      <name val="Times New Roman"/>
      <family val="1"/>
      <charset val="238"/>
    </font>
    <font>
      <sz val="16"/>
      <name val="Arial"/>
      <family val="2"/>
      <charset val="1"/>
    </font>
    <font>
      <b/>
      <sz val="24"/>
      <name val="Times New Roman"/>
      <family val="1"/>
      <charset val="238"/>
    </font>
    <font>
      <sz val="22"/>
      <name val="Times New Roman"/>
      <family val="1"/>
      <charset val="238"/>
    </font>
    <font>
      <sz val="12"/>
      <color rgb="FF000000"/>
      <name val="Times New Roman"/>
      <family val="2"/>
      <charset val="1"/>
    </font>
    <font>
      <b/>
      <sz val="12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1"/>
      <color rgb="FF000000"/>
      <name val="Times New Roman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name val="Arial"/>
      <charset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3D3D3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9999FF"/>
      </patternFill>
    </fill>
    <fill>
      <patternFill patternType="solid">
        <fgColor rgb="FFD3D3D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9" fontId="38" fillId="0" borderId="0" applyBorder="0" applyProtection="0"/>
    <xf numFmtId="0" fontId="1" fillId="0" borderId="0"/>
  </cellStyleXfs>
  <cellXfs count="7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9" fontId="3" fillId="2" borderId="2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3" fontId="3" fillId="0" borderId="13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3" fillId="4" borderId="27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3" fontId="3" fillId="4" borderId="28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0" fontId="3" fillId="0" borderId="10" xfId="0" applyFont="1" applyBorder="1"/>
    <xf numFmtId="49" fontId="9" fillId="3" borderId="23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/>
    </xf>
    <xf numFmtId="9" fontId="3" fillId="3" borderId="21" xfId="0" applyNumberFormat="1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vertical="center" wrapText="1"/>
    </xf>
    <xf numFmtId="0" fontId="3" fillId="0" borderId="0" xfId="0" applyFont="1" applyBorder="1"/>
    <xf numFmtId="0" fontId="9" fillId="3" borderId="22" xfId="0" applyFont="1" applyFill="1" applyBorder="1" applyAlignment="1">
      <alignment vertical="center" wrapText="1"/>
    </xf>
    <xf numFmtId="49" fontId="9" fillId="3" borderId="25" xfId="0" applyNumberFormat="1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0" fontId="3" fillId="0" borderId="29" xfId="0" applyFont="1" applyBorder="1"/>
    <xf numFmtId="49" fontId="9" fillId="3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0" fontId="7" fillId="3" borderId="17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/>
    </xf>
    <xf numFmtId="0" fontId="2" fillId="0" borderId="0" xfId="0" applyFont="1" applyAlignment="1"/>
    <xf numFmtId="0" fontId="7" fillId="2" borderId="23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3" fontId="9" fillId="2" borderId="20" xfId="0" applyNumberFormat="1" applyFont="1" applyFill="1" applyBorder="1" applyAlignment="1">
      <alignment horizontal="center" vertical="center" wrapText="1"/>
    </xf>
    <xf numFmtId="9" fontId="9" fillId="2" borderId="21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9" fontId="9" fillId="3" borderId="21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0" fontId="9" fillId="2" borderId="35" xfId="0" applyFont="1" applyFill="1" applyBorder="1" applyAlignment="1">
      <alignment vertical="center" wrapText="1"/>
    </xf>
    <xf numFmtId="9" fontId="3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/>
    <xf numFmtId="3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5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0" xfId="0" applyFont="1"/>
    <xf numFmtId="49" fontId="13" fillId="3" borderId="40" xfId="2" applyNumberFormat="1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9" fontId="13" fillId="0" borderId="41" xfId="0" applyNumberFormat="1" applyFont="1" applyBorder="1" applyAlignment="1">
      <alignment horizontal="center" vertical="center" wrapText="1"/>
    </xf>
    <xf numFmtId="0" fontId="13" fillId="0" borderId="0" xfId="0" applyFont="1" applyBorder="1"/>
    <xf numFmtId="49" fontId="13" fillId="3" borderId="25" xfId="2" applyNumberFormat="1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left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9" fontId="13" fillId="0" borderId="21" xfId="0" applyNumberFormat="1" applyFont="1" applyBorder="1" applyAlignment="1">
      <alignment horizontal="center" vertical="center" wrapText="1"/>
    </xf>
    <xf numFmtId="49" fontId="13" fillId="3" borderId="19" xfId="2" applyNumberFormat="1" applyFont="1" applyFill="1" applyBorder="1" applyAlignment="1">
      <alignment horizontal="left" vertical="center" wrapText="1"/>
    </xf>
    <xf numFmtId="0" fontId="13" fillId="3" borderId="19" xfId="2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49" fontId="13" fillId="3" borderId="27" xfId="2" applyNumberFormat="1" applyFont="1" applyFill="1" applyBorder="1" applyAlignment="1">
      <alignment horizontal="center" vertical="center"/>
    </xf>
    <xf numFmtId="0" fontId="13" fillId="3" borderId="31" xfId="2" applyFont="1" applyFill="1" applyBorder="1" applyAlignment="1">
      <alignment horizontal="left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9" fontId="13" fillId="0" borderId="3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2" fillId="0" borderId="0" xfId="0" applyFont="1" applyBorder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3" fontId="13" fillId="0" borderId="47" xfId="0" applyNumberFormat="1" applyFont="1" applyBorder="1" applyAlignment="1">
      <alignment horizontal="center"/>
    </xf>
    <xf numFmtId="3" fontId="13" fillId="0" borderId="49" xfId="0" applyNumberFormat="1" applyFont="1" applyBorder="1" applyAlignment="1">
      <alignment horizontal="center"/>
    </xf>
    <xf numFmtId="3" fontId="13" fillId="0" borderId="21" xfId="0" applyNumberFormat="1" applyFont="1" applyBorder="1" applyAlignment="1">
      <alignment horizontal="center"/>
    </xf>
    <xf numFmtId="3" fontId="13" fillId="0" borderId="50" xfId="0" applyNumberFormat="1" applyFont="1" applyBorder="1" applyAlignment="1">
      <alignment horizontal="center"/>
    </xf>
    <xf numFmtId="0" fontId="13" fillId="5" borderId="47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4" fillId="0" borderId="0" xfId="0" applyFont="1"/>
    <xf numFmtId="0" fontId="14" fillId="2" borderId="51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0" borderId="0" xfId="0" applyFont="1" applyBorder="1"/>
    <xf numFmtId="3" fontId="14" fillId="2" borderId="1" xfId="0" applyNumberFormat="1" applyFont="1" applyFill="1" applyBorder="1" applyAlignment="1">
      <alignment horizontal="center" vertical="center"/>
    </xf>
    <xf numFmtId="3" fontId="14" fillId="2" borderId="52" xfId="0" applyNumberFormat="1" applyFont="1" applyFill="1" applyBorder="1" applyAlignment="1">
      <alignment horizontal="center" vertical="center"/>
    </xf>
    <xf numFmtId="3" fontId="14" fillId="2" borderId="35" xfId="0" applyNumberFormat="1" applyFont="1" applyFill="1" applyBorder="1" applyAlignment="1">
      <alignment horizontal="center" vertical="center"/>
    </xf>
    <xf numFmtId="3" fontId="14" fillId="2" borderId="38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5" fillId="0" borderId="0" xfId="0" applyFont="1" applyBorder="1" applyAlignment="1">
      <alignment horizontal="right" wrapText="1"/>
    </xf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17" fillId="0" borderId="0" xfId="0" applyFont="1" applyAlignment="1">
      <alignment wrapText="1"/>
    </xf>
    <xf numFmtId="0" fontId="5" fillId="0" borderId="0" xfId="0" applyFont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18" fillId="0" borderId="0" xfId="0" applyFont="1"/>
    <xf numFmtId="0" fontId="18" fillId="0" borderId="0" xfId="0" applyFont="1" applyBorder="1"/>
    <xf numFmtId="0" fontId="5" fillId="2" borderId="4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19" fillId="0" borderId="54" xfId="0" applyFont="1" applyBorder="1" applyAlignment="1">
      <alignment horizontal="left" vertical="center"/>
    </xf>
    <xf numFmtId="3" fontId="2" fillId="0" borderId="54" xfId="0" applyNumberFormat="1" applyFont="1" applyBorder="1" applyAlignment="1">
      <alignment horizontal="center" vertical="center"/>
    </xf>
    <xf numFmtId="3" fontId="2" fillId="0" borderId="5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3" fontId="2" fillId="0" borderId="34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2" borderId="5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Border="1"/>
    <xf numFmtId="2" fontId="18" fillId="0" borderId="0" xfId="0" applyNumberFormat="1" applyFont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Border="1" applyAlignment="1"/>
    <xf numFmtId="0" fontId="12" fillId="0" borderId="0" xfId="0" applyFont="1" applyAlignment="1"/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left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49" fontId="22" fillId="2" borderId="25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left" vertical="center" wrapText="1"/>
    </xf>
    <xf numFmtId="3" fontId="22" fillId="0" borderId="19" xfId="0" applyNumberFormat="1" applyFont="1" applyBorder="1" applyAlignment="1">
      <alignment horizontal="center" vertical="center" wrapText="1"/>
    </xf>
    <xf numFmtId="9" fontId="22" fillId="0" borderId="20" xfId="0" applyNumberFormat="1" applyFont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left" vertical="center" wrapText="1"/>
    </xf>
    <xf numFmtId="3" fontId="22" fillId="0" borderId="12" xfId="0" applyNumberFormat="1" applyFont="1" applyBorder="1" applyAlignment="1">
      <alignment horizontal="center" vertical="center" wrapText="1"/>
    </xf>
    <xf numFmtId="9" fontId="22" fillId="0" borderId="13" xfId="0" applyNumberFormat="1" applyFont="1" applyBorder="1" applyAlignment="1">
      <alignment horizontal="center" vertical="center" wrapText="1"/>
    </xf>
    <xf numFmtId="0" fontId="10" fillId="0" borderId="58" xfId="0" applyFont="1" applyBorder="1"/>
    <xf numFmtId="0" fontId="10" fillId="0" borderId="59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19" xfId="0" applyFont="1" applyBorder="1"/>
    <xf numFmtId="0" fontId="23" fillId="0" borderId="20" xfId="0" applyFont="1" applyBorder="1"/>
    <xf numFmtId="0" fontId="23" fillId="0" borderId="25" xfId="0" applyFont="1" applyBorder="1"/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/>
    <xf numFmtId="0" fontId="23" fillId="0" borderId="13" xfId="0" applyFont="1" applyBorder="1"/>
    <xf numFmtId="0" fontId="23" fillId="0" borderId="11" xfId="0" applyFont="1" applyBorder="1"/>
    <xf numFmtId="0" fontId="2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9" fontId="26" fillId="0" borderId="5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9" fontId="26" fillId="0" borderId="23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9" fontId="26" fillId="0" borderId="42" xfId="0" applyNumberFormat="1" applyFont="1" applyBorder="1" applyAlignment="1">
      <alignment horizontal="center" vertical="center" wrapText="1"/>
    </xf>
    <xf numFmtId="3" fontId="26" fillId="0" borderId="31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3" fontId="26" fillId="0" borderId="2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26" fillId="0" borderId="61" xfId="0" applyNumberFormat="1" applyFont="1" applyBorder="1" applyAlignment="1">
      <alignment horizontal="center" vertical="center" wrapText="1"/>
    </xf>
    <xf numFmtId="0" fontId="26" fillId="0" borderId="64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3" fontId="26" fillId="0" borderId="65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49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6" fillId="2" borderId="1" xfId="0" applyFont="1" applyFill="1" applyBorder="1" applyAlignment="1">
      <alignment horizontal="left" vertical="center"/>
    </xf>
    <xf numFmtId="0" fontId="26" fillId="3" borderId="66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horizontal="left" vertical="center"/>
    </xf>
    <xf numFmtId="3" fontId="26" fillId="3" borderId="33" xfId="0" applyNumberFormat="1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5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4" xfId="0" applyFont="1" applyBorder="1"/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5" fillId="0" borderId="40" xfId="0" applyFont="1" applyBorder="1"/>
    <xf numFmtId="0" fontId="5" fillId="0" borderId="22" xfId="0" applyFont="1" applyBorder="1"/>
    <xf numFmtId="0" fontId="2" fillId="0" borderId="22" xfId="0" applyFont="1" applyBorder="1"/>
    <xf numFmtId="0" fontId="2" fillId="0" borderId="9" xfId="0" applyFont="1" applyBorder="1"/>
    <xf numFmtId="0" fontId="2" fillId="2" borderId="73" xfId="0" applyFont="1" applyFill="1" applyBorder="1"/>
    <xf numFmtId="0" fontId="2" fillId="0" borderId="74" xfId="0" applyFont="1" applyBorder="1"/>
    <xf numFmtId="0" fontId="2" fillId="0" borderId="75" xfId="0" applyFont="1" applyBorder="1"/>
    <xf numFmtId="0" fontId="2" fillId="0" borderId="29" xfId="0" applyFont="1" applyBorder="1"/>
    <xf numFmtId="0" fontId="2" fillId="2" borderId="44" xfId="0" applyFont="1" applyFill="1" applyBorder="1"/>
    <xf numFmtId="0" fontId="5" fillId="0" borderId="0" xfId="0" applyFont="1" applyBorder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28" fillId="0" borderId="0" xfId="0" applyFont="1"/>
    <xf numFmtId="49" fontId="28" fillId="0" borderId="0" xfId="0" applyNumberFormat="1" applyFont="1"/>
    <xf numFmtId="0" fontId="11" fillId="0" borderId="0" xfId="0" applyFont="1"/>
    <xf numFmtId="49" fontId="11" fillId="0" borderId="0" xfId="0" applyNumberFormat="1" applyFont="1"/>
    <xf numFmtId="0" fontId="29" fillId="0" borderId="0" xfId="0" applyFont="1"/>
    <xf numFmtId="0" fontId="11" fillId="0" borderId="0" xfId="0" applyFont="1" applyBorder="1"/>
    <xf numFmtId="0" fontId="17" fillId="0" borderId="0" xfId="0" applyFont="1" applyAlignment="1">
      <alignment horizontal="right"/>
    </xf>
    <xf numFmtId="0" fontId="11" fillId="2" borderId="44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8" fillId="0" borderId="23" xfId="0" applyNumberFormat="1" applyFont="1" applyBorder="1" applyAlignment="1">
      <alignment horizontal="center" vertical="center"/>
    </xf>
    <xf numFmtId="0" fontId="28" fillId="0" borderId="19" xfId="0" applyFont="1" applyBorder="1"/>
    <xf numFmtId="49" fontId="28" fillId="2" borderId="11" xfId="0" applyNumberFormat="1" applyFont="1" applyFill="1" applyBorder="1" applyAlignment="1">
      <alignment horizontal="center" vertical="center"/>
    </xf>
    <xf numFmtId="0" fontId="28" fillId="3" borderId="12" xfId="0" applyFont="1" applyFill="1" applyBorder="1"/>
    <xf numFmtId="49" fontId="28" fillId="0" borderId="25" xfId="0" applyNumberFormat="1" applyFont="1" applyBorder="1" applyAlignment="1">
      <alignment horizontal="center" vertical="center"/>
    </xf>
    <xf numFmtId="0" fontId="28" fillId="0" borderId="18" xfId="0" applyFont="1" applyBorder="1"/>
    <xf numFmtId="49" fontId="28" fillId="0" borderId="17" xfId="0" applyNumberFormat="1" applyFont="1" applyBorder="1" applyAlignment="1">
      <alignment horizontal="center" vertical="center"/>
    </xf>
    <xf numFmtId="0" fontId="28" fillId="3" borderId="31" xfId="0" applyFont="1" applyFill="1" applyBorder="1"/>
    <xf numFmtId="0" fontId="32" fillId="0" borderId="0" xfId="0" applyFont="1" applyAlignment="1" applyProtection="1"/>
    <xf numFmtId="0" fontId="33" fillId="0" borderId="0" xfId="0" applyFont="1" applyAlignment="1" applyProtection="1">
      <alignment horizontal="right"/>
    </xf>
    <xf numFmtId="0" fontId="32" fillId="0" borderId="0" xfId="0" applyFont="1" applyAlignment="1" applyProtection="1">
      <alignment horizontal="right"/>
    </xf>
    <xf numFmtId="0" fontId="32" fillId="6" borderId="44" xfId="0" applyFont="1" applyFill="1" applyBorder="1" applyAlignment="1" applyProtection="1">
      <alignment horizontal="center" vertical="center" wrapText="1"/>
    </xf>
    <xf numFmtId="0" fontId="32" fillId="0" borderId="10" xfId="0" applyFont="1" applyBorder="1" applyAlignment="1" applyProtection="1"/>
    <xf numFmtId="4" fontId="35" fillId="3" borderId="19" xfId="0" applyNumberFormat="1" applyFont="1" applyFill="1" applyBorder="1" applyAlignment="1" applyProtection="1">
      <alignment horizontal="center" vertical="center"/>
    </xf>
    <xf numFmtId="4" fontId="35" fillId="3" borderId="20" xfId="0" applyNumberFormat="1" applyFont="1" applyFill="1" applyBorder="1" applyAlignment="1" applyProtection="1">
      <alignment horizontal="center" vertical="center"/>
    </xf>
    <xf numFmtId="0" fontId="35" fillId="3" borderId="23" xfId="0" applyFont="1" applyFill="1" applyBorder="1" applyAlignment="1" applyProtection="1"/>
    <xf numFmtId="0" fontId="35" fillId="2" borderId="23" xfId="0" applyFont="1" applyFill="1" applyBorder="1" applyAlignment="1" applyProtection="1"/>
    <xf numFmtId="4" fontId="35" fillId="2" borderId="19" xfId="0" applyNumberFormat="1" applyFont="1" applyFill="1" applyBorder="1" applyAlignment="1" applyProtection="1">
      <alignment horizontal="center" vertical="center"/>
    </xf>
    <xf numFmtId="4" fontId="35" fillId="2" borderId="20" xfId="0" applyNumberFormat="1" applyFont="1" applyFill="1" applyBorder="1" applyAlignment="1" applyProtection="1">
      <alignment horizontal="center" vertical="center"/>
    </xf>
    <xf numFmtId="4" fontId="35" fillId="2" borderId="13" xfId="0" applyNumberFormat="1" applyFont="1" applyFill="1" applyBorder="1" applyAlignment="1" applyProtection="1">
      <alignment horizontal="center" vertical="center"/>
    </xf>
    <xf numFmtId="4" fontId="35" fillId="6" borderId="44" xfId="0" applyNumberFormat="1" applyFont="1" applyFill="1" applyBorder="1" applyAlignment="1" applyProtection="1"/>
    <xf numFmtId="0" fontId="35" fillId="0" borderId="0" xfId="0" applyFont="1" applyAlignment="1" applyProtection="1"/>
    <xf numFmtId="4" fontId="35" fillId="6" borderId="44" xfId="0" applyNumberFormat="1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>
      <alignment vertical="center" wrapText="1"/>
    </xf>
    <xf numFmtId="0" fontId="2" fillId="0" borderId="77" xfId="0" applyFont="1" applyBorder="1" applyAlignment="1">
      <alignment horizontal="right" vertical="center"/>
    </xf>
    <xf numFmtId="3" fontId="26" fillId="0" borderId="54" xfId="0" applyNumberFormat="1" applyFont="1" applyBorder="1" applyAlignment="1">
      <alignment horizontal="center" vertical="center"/>
    </xf>
    <xf numFmtId="3" fontId="36" fillId="0" borderId="48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right" vertical="center"/>
    </xf>
    <xf numFmtId="3" fontId="26" fillId="0" borderId="78" xfId="0" applyNumberFormat="1" applyFont="1" applyBorder="1" applyAlignment="1">
      <alignment horizontal="center" vertical="center"/>
    </xf>
    <xf numFmtId="0" fontId="3" fillId="0" borderId="59" xfId="0" applyFont="1" applyBorder="1"/>
    <xf numFmtId="3" fontId="37" fillId="0" borderId="48" xfId="0" applyNumberFormat="1" applyFont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 wrapText="1"/>
    </xf>
    <xf numFmtId="3" fontId="26" fillId="0" borderId="44" xfId="0" applyNumberFormat="1" applyFont="1" applyBorder="1" applyAlignment="1">
      <alignment horizontal="center" vertical="center"/>
    </xf>
    <xf numFmtId="3" fontId="26" fillId="0" borderId="79" xfId="0" applyNumberFormat="1" applyFont="1" applyBorder="1" applyAlignment="1">
      <alignment horizontal="center" vertical="center"/>
    </xf>
    <xf numFmtId="3" fontId="26" fillId="0" borderId="39" xfId="0" applyNumberFormat="1" applyFont="1" applyBorder="1" applyAlignment="1">
      <alignment horizontal="center" vertical="center"/>
    </xf>
    <xf numFmtId="0" fontId="3" fillId="0" borderId="1" xfId="0" applyFont="1" applyBorder="1"/>
    <xf numFmtId="0" fontId="5" fillId="2" borderId="56" xfId="0" applyFont="1" applyFill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0" fontId="26" fillId="0" borderId="0" xfId="0" applyFont="1"/>
    <xf numFmtId="4" fontId="28" fillId="0" borderId="19" xfId="0" applyNumberFormat="1" applyFont="1" applyBorder="1" applyAlignment="1">
      <alignment horizontal="center" vertical="center"/>
    </xf>
    <xf numFmtId="4" fontId="28" fillId="0" borderId="20" xfId="0" applyNumberFormat="1" applyFont="1" applyBorder="1" applyAlignment="1">
      <alignment horizontal="center" vertical="center"/>
    </xf>
    <xf numFmtId="0" fontId="28" fillId="0" borderId="50" xfId="0" applyFont="1" applyBorder="1"/>
    <xf numFmtId="4" fontId="28" fillId="0" borderId="2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49" fontId="11" fillId="2" borderId="36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/>
    </xf>
    <xf numFmtId="4" fontId="2" fillId="0" borderId="19" xfId="0" applyNumberFormat="1" applyFont="1" applyBorder="1"/>
    <xf numFmtId="0" fontId="2" fillId="0" borderId="19" xfId="0" applyFont="1" applyBorder="1" applyAlignment="1">
      <alignment horizontal="center"/>
    </xf>
    <xf numFmtId="4" fontId="2" fillId="2" borderId="69" xfId="0" applyNumberFormat="1" applyFont="1" applyFill="1" applyBorder="1"/>
    <xf numFmtId="4" fontId="2" fillId="0" borderId="19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/>
    <xf numFmtId="4" fontId="2" fillId="2" borderId="43" xfId="0" applyNumberFormat="1" applyFont="1" applyFill="1" applyBorder="1"/>
    <xf numFmtId="4" fontId="2" fillId="2" borderId="55" xfId="0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/>
    <xf numFmtId="0" fontId="41" fillId="2" borderId="8" xfId="0" applyFont="1" applyFill="1" applyBorder="1" applyAlignment="1">
      <alignment horizontal="center" vertical="center" wrapText="1"/>
    </xf>
    <xf numFmtId="3" fontId="40" fillId="4" borderId="1" xfId="0" applyNumberFormat="1" applyFont="1" applyFill="1" applyBorder="1" applyAlignment="1">
      <alignment horizontal="center" vertical="center" wrapText="1"/>
    </xf>
    <xf numFmtId="3" fontId="40" fillId="0" borderId="23" xfId="0" applyNumberFormat="1" applyFont="1" applyBorder="1" applyAlignment="1">
      <alignment vertical="center"/>
    </xf>
    <xf numFmtId="3" fontId="40" fillId="3" borderId="23" xfId="0" applyNumberFormat="1" applyFont="1" applyFill="1" applyBorder="1" applyAlignment="1">
      <alignment horizontal="center" vertical="center" wrapText="1"/>
    </xf>
    <xf numFmtId="3" fontId="40" fillId="0" borderId="14" xfId="0" applyNumberFormat="1" applyFont="1" applyBorder="1" applyAlignment="1">
      <alignment horizontal="center" vertical="center"/>
    </xf>
    <xf numFmtId="4" fontId="28" fillId="0" borderId="3" xfId="0" applyNumberFormat="1" applyFont="1" applyBorder="1" applyAlignment="1">
      <alignment horizontal="center" vertical="center"/>
    </xf>
    <xf numFmtId="4" fontId="28" fillId="2" borderId="28" xfId="0" applyNumberFormat="1" applyFont="1" applyFill="1" applyBorder="1" applyAlignment="1">
      <alignment horizontal="center" vertical="center"/>
    </xf>
    <xf numFmtId="3" fontId="40" fillId="0" borderId="20" xfId="0" applyNumberFormat="1" applyFont="1" applyBorder="1" applyAlignment="1">
      <alignment horizontal="center" vertical="center"/>
    </xf>
    <xf numFmtId="4" fontId="28" fillId="8" borderId="31" xfId="0" applyNumberFormat="1" applyFont="1" applyFill="1" applyBorder="1" applyAlignment="1">
      <alignment horizontal="center" vertical="center"/>
    </xf>
    <xf numFmtId="4" fontId="28" fillId="7" borderId="18" xfId="0" applyNumberFormat="1" applyFont="1" applyFill="1" applyBorder="1" applyAlignment="1">
      <alignment horizontal="center" vertical="center"/>
    </xf>
    <xf numFmtId="4" fontId="28" fillId="0" borderId="24" xfId="0" applyNumberFormat="1" applyFont="1" applyBorder="1" applyAlignment="1">
      <alignment horizontal="center" vertical="center"/>
    </xf>
    <xf numFmtId="4" fontId="28" fillId="8" borderId="12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right" vertical="center" wrapText="1"/>
    </xf>
    <xf numFmtId="0" fontId="43" fillId="0" borderId="0" xfId="0" applyFont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39" fillId="0" borderId="0" xfId="0" applyFont="1"/>
    <xf numFmtId="0" fontId="5" fillId="2" borderId="44" xfId="0" applyFont="1" applyFill="1" applyBorder="1" applyAlignment="1">
      <alignment horizontal="center" vertical="center" wrapText="1"/>
    </xf>
    <xf numFmtId="3" fontId="45" fillId="7" borderId="21" xfId="0" applyNumberFormat="1" applyFont="1" applyFill="1" applyBorder="1" applyAlignment="1">
      <alignment horizontal="center" vertical="center"/>
    </xf>
    <xf numFmtId="3" fontId="45" fillId="0" borderId="21" xfId="0" applyNumberFormat="1" applyFont="1" applyBorder="1" applyAlignment="1">
      <alignment horizontal="center" vertical="center"/>
    </xf>
    <xf numFmtId="3" fontId="45" fillId="0" borderId="20" xfId="0" applyNumberFormat="1" applyFont="1" applyBorder="1" applyAlignment="1">
      <alignment horizontal="center" vertical="center"/>
    </xf>
    <xf numFmtId="3" fontId="45" fillId="7" borderId="20" xfId="0" applyNumberFormat="1" applyFont="1" applyFill="1" applyBorder="1" applyAlignment="1">
      <alignment horizontal="center" vertical="center"/>
    </xf>
    <xf numFmtId="3" fontId="45" fillId="0" borderId="9" xfId="0" applyNumberFormat="1" applyFont="1" applyBorder="1" applyAlignment="1">
      <alignment horizontal="center" vertical="center"/>
    </xf>
    <xf numFmtId="3" fontId="45" fillId="0" borderId="76" xfId="0" applyNumberFormat="1" applyFont="1" applyBorder="1" applyAlignment="1">
      <alignment horizontal="center" vertical="center"/>
    </xf>
    <xf numFmtId="3" fontId="45" fillId="0" borderId="19" xfId="0" applyNumberFormat="1" applyFont="1" applyBorder="1" applyAlignment="1">
      <alignment horizontal="center" vertical="center"/>
    </xf>
    <xf numFmtId="3" fontId="45" fillId="7" borderId="24" xfId="0" applyNumberFormat="1" applyFont="1" applyFill="1" applyBorder="1" applyAlignment="1">
      <alignment horizontal="center" vertical="center"/>
    </xf>
    <xf numFmtId="3" fontId="45" fillId="0" borderId="22" xfId="0" applyNumberFormat="1" applyFont="1" applyBorder="1" applyAlignment="1">
      <alignment horizontal="center" vertical="center"/>
    </xf>
    <xf numFmtId="3" fontId="45" fillId="0" borderId="24" xfId="0" applyNumberFormat="1" applyFont="1" applyBorder="1" applyAlignment="1">
      <alignment horizontal="center" vertical="center"/>
    </xf>
    <xf numFmtId="3" fontId="46" fillId="0" borderId="9" xfId="2" applyNumberFormat="1" applyFont="1" applyFill="1" applyBorder="1" applyAlignment="1">
      <alignment horizontal="center" vertical="center"/>
    </xf>
    <xf numFmtId="3" fontId="46" fillId="0" borderId="20" xfId="2" applyNumberFormat="1" applyFont="1" applyFill="1" applyBorder="1" applyAlignment="1">
      <alignment horizontal="center" vertical="center"/>
    </xf>
    <xf numFmtId="3" fontId="46" fillId="9" borderId="42" xfId="2" applyNumberFormat="1" applyFont="1" applyFill="1" applyBorder="1" applyAlignment="1">
      <alignment horizontal="center" vertical="center"/>
    </xf>
    <xf numFmtId="3" fontId="40" fillId="0" borderId="19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3" fontId="26" fillId="7" borderId="61" xfId="0" applyNumberFormat="1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47" fillId="0" borderId="3" xfId="0" applyNumberFormat="1" applyFont="1" applyBorder="1" applyAlignment="1" applyProtection="1">
      <alignment horizontal="center" vertical="center"/>
      <protection locked="0"/>
    </xf>
    <xf numFmtId="3" fontId="47" fillId="0" borderId="4" xfId="0" applyNumberFormat="1" applyFont="1" applyFill="1" applyBorder="1" applyAlignment="1" applyProtection="1">
      <alignment horizontal="center" vertical="center"/>
      <protection locked="0"/>
    </xf>
    <xf numFmtId="3" fontId="47" fillId="0" borderId="19" xfId="0" applyNumberFormat="1" applyFont="1" applyBorder="1" applyAlignment="1" applyProtection="1">
      <alignment horizontal="center" vertical="center"/>
      <protection locked="0"/>
    </xf>
    <xf numFmtId="3" fontId="47" fillId="0" borderId="20" xfId="0" applyNumberFormat="1" applyFont="1" applyFill="1" applyBorder="1" applyAlignment="1" applyProtection="1">
      <alignment horizontal="center" vertical="center"/>
      <protection locked="0"/>
    </xf>
    <xf numFmtId="3" fontId="47" fillId="0" borderId="12" xfId="0" applyNumberFormat="1" applyFont="1" applyBorder="1" applyAlignment="1" applyProtection="1">
      <alignment horizontal="center" vertical="center"/>
      <protection locked="0"/>
    </xf>
    <xf numFmtId="3" fontId="47" fillId="0" borderId="13" xfId="0" applyNumberFormat="1" applyFont="1" applyFill="1" applyBorder="1" applyAlignment="1" applyProtection="1">
      <alignment horizontal="center" vertical="center"/>
      <protection locked="0"/>
    </xf>
    <xf numFmtId="3" fontId="47" fillId="7" borderId="31" xfId="0" applyNumberFormat="1" applyFont="1" applyFill="1" applyBorder="1" applyAlignment="1" applyProtection="1">
      <alignment horizontal="center" vertical="center"/>
      <protection locked="0"/>
    </xf>
    <xf numFmtId="3" fontId="47" fillId="7" borderId="28" xfId="0" applyNumberFormat="1" applyFont="1" applyFill="1" applyBorder="1" applyAlignment="1" applyProtection="1">
      <alignment horizontal="center" vertical="center"/>
      <protection locked="0"/>
    </xf>
    <xf numFmtId="3" fontId="47" fillId="0" borderId="22" xfId="0" applyNumberFormat="1" applyFont="1" applyBorder="1" applyAlignment="1" applyProtection="1">
      <alignment horizontal="center" vertical="center"/>
      <protection locked="0"/>
    </xf>
    <xf numFmtId="3" fontId="47" fillId="0" borderId="9" xfId="0" applyNumberFormat="1" applyFont="1" applyFill="1" applyBorder="1" applyAlignment="1" applyProtection="1">
      <alignment horizontal="center" vertical="center"/>
      <protection locked="0"/>
    </xf>
    <xf numFmtId="3" fontId="47" fillId="0" borderId="31" xfId="0" applyNumberFormat="1" applyFont="1" applyBorder="1" applyAlignment="1" applyProtection="1">
      <alignment horizontal="center" vertical="center"/>
      <protection locked="0"/>
    </xf>
    <xf numFmtId="3" fontId="47" fillId="0" borderId="28" xfId="0" applyNumberFormat="1" applyFont="1" applyFill="1" applyBorder="1" applyAlignment="1" applyProtection="1">
      <alignment horizontal="center" vertical="center"/>
      <protection locked="0"/>
    </xf>
    <xf numFmtId="3" fontId="40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40" fillId="0" borderId="48" xfId="0" applyNumberFormat="1" applyFont="1" applyBorder="1" applyAlignment="1">
      <alignment horizontal="center" vertical="center"/>
    </xf>
    <xf numFmtId="3" fontId="40" fillId="0" borderId="34" xfId="0" applyNumberFormat="1" applyFont="1" applyBorder="1" applyAlignment="1">
      <alignment horizontal="center" vertical="center"/>
    </xf>
    <xf numFmtId="3" fontId="40" fillId="0" borderId="12" xfId="0" applyNumberFormat="1" applyFont="1" applyBorder="1" applyAlignment="1">
      <alignment horizontal="center" vertical="center"/>
    </xf>
    <xf numFmtId="3" fontId="40" fillId="0" borderId="23" xfId="0" applyNumberFormat="1" applyFont="1" applyBorder="1" applyAlignment="1">
      <alignment horizontal="center" vertical="center"/>
    </xf>
    <xf numFmtId="9" fontId="40" fillId="0" borderId="21" xfId="0" applyNumberFormat="1" applyFont="1" applyBorder="1" applyAlignment="1">
      <alignment horizontal="center" vertical="center"/>
    </xf>
    <xf numFmtId="3" fontId="40" fillId="0" borderId="13" xfId="0" applyNumberFormat="1" applyFont="1" applyBorder="1" applyAlignment="1">
      <alignment horizontal="center" vertical="center"/>
    </xf>
    <xf numFmtId="9" fontId="40" fillId="0" borderId="16" xfId="0" applyNumberFormat="1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vertical="center"/>
    </xf>
    <xf numFmtId="3" fontId="3" fillId="3" borderId="21" xfId="0" applyNumberFormat="1" applyFont="1" applyFill="1" applyBorder="1" applyAlignment="1">
      <alignment horizontal="center" vertical="center" wrapText="1"/>
    </xf>
    <xf numFmtId="3" fontId="40" fillId="0" borderId="16" xfId="0" applyNumberFormat="1" applyFont="1" applyBorder="1" applyAlignment="1">
      <alignment horizontal="center" vertical="center"/>
    </xf>
    <xf numFmtId="3" fontId="3" fillId="4" borderId="34" xfId="0" applyNumberFormat="1" applyFont="1" applyFill="1" applyBorder="1" applyAlignment="1">
      <alignment horizontal="center" vertical="center" wrapText="1"/>
    </xf>
    <xf numFmtId="3" fontId="3" fillId="0" borderId="48" xfId="0" applyNumberFormat="1" applyFont="1" applyBorder="1" applyAlignment="1">
      <alignment vertical="center"/>
    </xf>
    <xf numFmtId="3" fontId="3" fillId="3" borderId="48" xfId="0" applyNumberFormat="1" applyFont="1" applyFill="1" applyBorder="1" applyAlignment="1">
      <alignment horizontal="center" vertical="center" wrapText="1"/>
    </xf>
    <xf numFmtId="3" fontId="46" fillId="0" borderId="76" xfId="2" applyNumberFormat="1" applyFont="1" applyFill="1" applyBorder="1" applyAlignment="1">
      <alignment horizontal="center" vertical="center"/>
    </xf>
    <xf numFmtId="3" fontId="46" fillId="9" borderId="13" xfId="2" applyNumberFormat="1" applyFont="1" applyFill="1" applyBorder="1" applyAlignment="1">
      <alignment horizontal="center" vertical="center"/>
    </xf>
    <xf numFmtId="3" fontId="39" fillId="0" borderId="41" xfId="0" applyNumberFormat="1" applyFont="1" applyBorder="1" applyAlignment="1">
      <alignment horizontal="center" vertical="center"/>
    </xf>
    <xf numFmtId="3" fontId="39" fillId="0" borderId="10" xfId="0" applyNumberFormat="1" applyFont="1" applyBorder="1" applyAlignment="1">
      <alignment horizontal="center" vertical="center"/>
    </xf>
    <xf numFmtId="3" fontId="39" fillId="0" borderId="11" xfId="0" applyNumberFormat="1" applyFont="1" applyBorder="1" applyAlignment="1">
      <alignment horizontal="center" vertical="center"/>
    </xf>
    <xf numFmtId="3" fontId="39" fillId="0" borderId="16" xfId="0" applyNumberFormat="1" applyFont="1" applyBorder="1" applyAlignment="1">
      <alignment horizontal="center" vertical="center"/>
    </xf>
    <xf numFmtId="3" fontId="39" fillId="0" borderId="44" xfId="0" applyNumberFormat="1" applyFont="1" applyBorder="1" applyAlignment="1">
      <alignment horizontal="center" vertical="center"/>
    </xf>
    <xf numFmtId="3" fontId="39" fillId="0" borderId="9" xfId="0" applyNumberFormat="1" applyFont="1" applyBorder="1" applyAlignment="1">
      <alignment horizontal="center" vertical="center"/>
    </xf>
    <xf numFmtId="3" fontId="39" fillId="0" borderId="53" xfId="0" applyNumberFormat="1" applyFont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3" fontId="40" fillId="0" borderId="19" xfId="0" applyNumberFormat="1" applyFont="1" applyBorder="1" applyAlignment="1">
      <alignment horizontal="center" vertical="center"/>
    </xf>
    <xf numFmtId="3" fontId="49" fillId="0" borderId="20" xfId="0" applyNumberFormat="1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164" fontId="26" fillId="0" borderId="82" xfId="0" applyNumberFormat="1" applyFont="1" applyBorder="1" applyAlignment="1">
      <alignment horizontal="center" vertical="center"/>
    </xf>
    <xf numFmtId="164" fontId="26" fillId="0" borderId="83" xfId="0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3" fontId="49" fillId="0" borderId="19" xfId="0" applyNumberFormat="1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3" fontId="46" fillId="0" borderId="9" xfId="2" applyNumberFormat="1" applyFont="1" applyBorder="1" applyAlignment="1">
      <alignment horizontal="center" vertical="center"/>
    </xf>
    <xf numFmtId="3" fontId="46" fillId="0" borderId="20" xfId="2" applyNumberFormat="1" applyFont="1" applyBorder="1" applyAlignment="1">
      <alignment horizontal="center" vertical="center"/>
    </xf>
    <xf numFmtId="3" fontId="46" fillId="0" borderId="76" xfId="2" applyNumberFormat="1" applyFont="1" applyBorder="1" applyAlignment="1">
      <alignment horizontal="center" vertical="center"/>
    </xf>
    <xf numFmtId="9" fontId="26" fillId="0" borderId="17" xfId="0" applyNumberFormat="1" applyFont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5" fillId="2" borderId="8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48" fillId="0" borderId="48" xfId="0" applyNumberFormat="1" applyFont="1" applyBorder="1" applyAlignment="1">
      <alignment horizontal="center" vertical="center"/>
    </xf>
    <xf numFmtId="3" fontId="48" fillId="2" borderId="48" xfId="0" applyNumberFormat="1" applyFont="1" applyFill="1" applyBorder="1" applyAlignment="1">
      <alignment horizontal="center" vertical="center"/>
    </xf>
    <xf numFmtId="3" fontId="49" fillId="7" borderId="20" xfId="0" applyNumberFormat="1" applyFont="1" applyFill="1" applyBorder="1" applyAlignment="1">
      <alignment horizontal="center" vertical="center"/>
    </xf>
    <xf numFmtId="3" fontId="45" fillId="7" borderId="19" xfId="0" applyNumberFormat="1" applyFont="1" applyFill="1" applyBorder="1" applyAlignment="1">
      <alignment horizontal="center" vertical="center"/>
    </xf>
    <xf numFmtId="3" fontId="45" fillId="7" borderId="76" xfId="0" applyNumberFormat="1" applyFont="1" applyFill="1" applyBorder="1" applyAlignment="1">
      <alignment horizontal="center" vertical="center"/>
    </xf>
    <xf numFmtId="3" fontId="49" fillId="0" borderId="9" xfId="0" applyNumberFormat="1" applyFont="1" applyFill="1" applyBorder="1" applyAlignment="1">
      <alignment horizontal="center" vertical="center"/>
    </xf>
    <xf numFmtId="3" fontId="49" fillId="0" borderId="19" xfId="0" applyNumberFormat="1" applyFont="1" applyBorder="1" applyAlignment="1">
      <alignment horizontal="center" vertical="center"/>
    </xf>
    <xf numFmtId="3" fontId="49" fillId="0" borderId="22" xfId="0" applyNumberFormat="1" applyFont="1" applyFill="1" applyBorder="1" applyAlignment="1">
      <alignment horizontal="center" vertical="center"/>
    </xf>
    <xf numFmtId="3" fontId="49" fillId="7" borderId="19" xfId="0" applyNumberFormat="1" applyFont="1" applyFill="1" applyBorder="1" applyAlignment="1">
      <alignment horizontal="center" vertical="center"/>
    </xf>
    <xf numFmtId="3" fontId="40" fillId="7" borderId="21" xfId="0" applyNumberFormat="1" applyFont="1" applyFill="1" applyBorder="1" applyAlignment="1">
      <alignment horizontal="center" vertical="center"/>
    </xf>
    <xf numFmtId="3" fontId="40" fillId="3" borderId="48" xfId="0" applyNumberFormat="1" applyFont="1" applyFill="1" applyBorder="1" applyAlignment="1">
      <alignment horizontal="center" vertical="center" wrapText="1"/>
    </xf>
    <xf numFmtId="3" fontId="40" fillId="2" borderId="48" xfId="0" applyNumberFormat="1" applyFont="1" applyFill="1" applyBorder="1" applyAlignment="1">
      <alignment horizontal="center" vertical="center" wrapText="1"/>
    </xf>
    <xf numFmtId="3" fontId="45" fillId="7" borderId="20" xfId="0" applyNumberFormat="1" applyFont="1" applyFill="1" applyBorder="1"/>
    <xf numFmtId="3" fontId="45" fillId="7" borderId="20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7" borderId="19" xfId="0" applyNumberFormat="1" applyFont="1" applyFill="1" applyBorder="1"/>
    <xf numFmtId="3" fontId="45" fillId="0" borderId="19" xfId="0" applyNumberFormat="1" applyFont="1" applyBorder="1"/>
    <xf numFmtId="3" fontId="46" fillId="0" borderId="17" xfId="2" applyNumberFormat="1" applyFont="1" applyFill="1" applyBorder="1" applyAlignment="1">
      <alignment horizontal="center" vertical="center"/>
    </xf>
    <xf numFmtId="3" fontId="46" fillId="0" borderId="23" xfId="2" applyNumberFormat="1" applyFont="1" applyFill="1" applyBorder="1" applyAlignment="1">
      <alignment horizontal="center" vertical="center"/>
    </xf>
    <xf numFmtId="3" fontId="46" fillId="0" borderId="81" xfId="2" applyNumberFormat="1" applyFont="1" applyFill="1" applyBorder="1" applyAlignment="1">
      <alignment horizontal="center" vertical="center"/>
    </xf>
    <xf numFmtId="4" fontId="35" fillId="3" borderId="19" xfId="0" applyNumberFormat="1" applyFont="1" applyFill="1" applyBorder="1" applyAlignment="1" applyProtection="1">
      <alignment horizontal="center" vertical="center"/>
    </xf>
    <xf numFmtId="3" fontId="39" fillId="0" borderId="39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3" fontId="39" fillId="0" borderId="2" xfId="0" applyNumberFormat="1" applyFont="1" applyBorder="1" applyAlignment="1">
      <alignment horizontal="center" vertical="center"/>
    </xf>
    <xf numFmtId="3" fontId="39" fillId="0" borderId="6" xfId="0" applyNumberFormat="1" applyFont="1" applyBorder="1" applyAlignment="1">
      <alignment horizontal="center" vertical="center"/>
    </xf>
    <xf numFmtId="3" fontId="39" fillId="0" borderId="83" xfId="0" applyNumberFormat="1" applyFont="1" applyBorder="1" applyAlignment="1">
      <alignment horizontal="center" vertical="center"/>
    </xf>
    <xf numFmtId="3" fontId="39" fillId="0" borderId="36" xfId="0" applyNumberFormat="1" applyFont="1" applyBorder="1" applyAlignment="1">
      <alignment horizontal="center" vertical="center"/>
    </xf>
    <xf numFmtId="3" fontId="39" fillId="0" borderId="40" xfId="0" applyNumberFormat="1" applyFont="1" applyBorder="1" applyAlignment="1">
      <alignment horizontal="center" vertical="center"/>
    </xf>
    <xf numFmtId="3" fontId="50" fillId="0" borderId="3" xfId="0" applyNumberFormat="1" applyFont="1" applyFill="1" applyBorder="1" applyAlignment="1" applyProtection="1">
      <alignment horizontal="center" vertical="center"/>
    </xf>
    <xf numFmtId="3" fontId="50" fillId="0" borderId="3" xfId="0" applyNumberFormat="1" applyFont="1" applyBorder="1" applyAlignment="1" applyProtection="1">
      <alignment horizontal="center" vertical="center"/>
      <protection locked="0"/>
    </xf>
    <xf numFmtId="3" fontId="50" fillId="0" borderId="19" xfId="0" applyNumberFormat="1" applyFont="1" applyFill="1" applyBorder="1" applyAlignment="1" applyProtection="1">
      <alignment horizontal="center" vertical="center"/>
    </xf>
    <xf numFmtId="3" fontId="50" fillId="0" borderId="19" xfId="0" applyNumberFormat="1" applyFont="1" applyBorder="1" applyAlignment="1" applyProtection="1">
      <alignment horizontal="center" vertical="center"/>
      <protection locked="0"/>
    </xf>
    <xf numFmtId="3" fontId="50" fillId="0" borderId="12" xfId="0" applyNumberFormat="1" applyFont="1" applyFill="1" applyBorder="1" applyAlignment="1" applyProtection="1">
      <alignment horizontal="center" vertical="center"/>
    </xf>
    <xf numFmtId="3" fontId="50" fillId="0" borderId="12" xfId="0" applyNumberFormat="1" applyFont="1" applyBorder="1" applyAlignment="1" applyProtection="1">
      <alignment horizontal="center" vertical="center"/>
      <protection locked="0"/>
    </xf>
    <xf numFmtId="3" fontId="50" fillId="7" borderId="31" xfId="0" applyNumberFormat="1" applyFont="1" applyFill="1" applyBorder="1" applyAlignment="1" applyProtection="1">
      <alignment horizontal="center" vertical="center"/>
    </xf>
    <xf numFmtId="3" fontId="50" fillId="7" borderId="31" xfId="0" applyNumberFormat="1" applyFont="1" applyFill="1" applyBorder="1" applyAlignment="1" applyProtection="1">
      <alignment horizontal="center" vertical="center"/>
      <protection locked="0"/>
    </xf>
    <xf numFmtId="3" fontId="50" fillId="0" borderId="22" xfId="0" applyNumberFormat="1" applyFont="1" applyFill="1" applyBorder="1" applyAlignment="1" applyProtection="1">
      <alignment horizontal="center" vertical="center"/>
    </xf>
    <xf numFmtId="3" fontId="50" fillId="0" borderId="22" xfId="0" applyNumberFormat="1" applyFont="1" applyBorder="1" applyAlignment="1" applyProtection="1">
      <alignment horizontal="center" vertical="center"/>
      <protection locked="0"/>
    </xf>
    <xf numFmtId="3" fontId="50" fillId="7" borderId="12" xfId="0" applyNumberFormat="1" applyFont="1" applyFill="1" applyBorder="1" applyAlignment="1" applyProtection="1">
      <alignment horizontal="center" vertical="center"/>
    </xf>
    <xf numFmtId="3" fontId="50" fillId="7" borderId="12" xfId="0" applyNumberFormat="1" applyFont="1" applyFill="1" applyBorder="1" applyAlignment="1" applyProtection="1">
      <alignment horizontal="center" vertical="center"/>
      <protection locked="0"/>
    </xf>
    <xf numFmtId="3" fontId="50" fillId="0" borderId="31" xfId="0" applyNumberFormat="1" applyFont="1" applyFill="1" applyBorder="1" applyAlignment="1" applyProtection="1">
      <alignment horizontal="center" vertical="center"/>
    </xf>
    <xf numFmtId="3" fontId="50" fillId="0" borderId="31" xfId="0" applyNumberFormat="1" applyFont="1" applyBorder="1" applyAlignment="1" applyProtection="1">
      <alignment horizontal="center" vertical="center"/>
      <protection locked="0"/>
    </xf>
    <xf numFmtId="3" fontId="35" fillId="3" borderId="19" xfId="0" applyNumberFormat="1" applyFont="1" applyFill="1" applyBorder="1" applyAlignment="1" applyProtection="1">
      <alignment horizontal="center" vertical="center"/>
    </xf>
    <xf numFmtId="3" fontId="35" fillId="2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3" fontId="49" fillId="7" borderId="22" xfId="0" applyNumberFormat="1" applyFont="1" applyFill="1" applyBorder="1" applyAlignment="1">
      <alignment horizontal="center" vertical="center"/>
    </xf>
    <xf numFmtId="3" fontId="49" fillId="7" borderId="19" xfId="0" applyNumberFormat="1" applyFont="1" applyFill="1" applyBorder="1" applyAlignment="1">
      <alignment horizontal="center" vertical="center"/>
    </xf>
    <xf numFmtId="9" fontId="3" fillId="2" borderId="21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" fontId="48" fillId="2" borderId="48" xfId="0" applyNumberFormat="1" applyFont="1" applyFill="1" applyBorder="1" applyAlignment="1">
      <alignment horizontal="center" vertical="center"/>
    </xf>
    <xf numFmtId="3" fontId="49" fillId="7" borderId="76" xfId="0" applyNumberFormat="1" applyFont="1" applyFill="1" applyBorder="1" applyAlignment="1">
      <alignment horizontal="center" vertical="center"/>
    </xf>
    <xf numFmtId="3" fontId="49" fillId="7" borderId="9" xfId="0" applyNumberFormat="1" applyFont="1" applyFill="1" applyBorder="1" applyAlignment="1">
      <alignment horizontal="center" vertical="center"/>
    </xf>
    <xf numFmtId="3" fontId="49" fillId="7" borderId="24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40" fillId="7" borderId="4" xfId="0" applyNumberFormat="1" applyFont="1" applyFill="1" applyBorder="1" applyAlignment="1">
      <alignment horizontal="center" vertical="center"/>
    </xf>
    <xf numFmtId="3" fontId="40" fillId="7" borderId="20" xfId="0" applyNumberFormat="1" applyFont="1" applyFill="1" applyBorder="1" applyAlignment="1">
      <alignment horizontal="center" vertical="center"/>
    </xf>
    <xf numFmtId="3" fontId="49" fillId="7" borderId="62" xfId="0" applyNumberFormat="1" applyFont="1" applyFill="1" applyBorder="1" applyAlignment="1">
      <alignment horizontal="center" vertical="center" wrapText="1"/>
    </xf>
    <xf numFmtId="3" fontId="49" fillId="7" borderId="22" xfId="0" applyNumberFormat="1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/>
    </xf>
    <xf numFmtId="3" fontId="40" fillId="7" borderId="21" xfId="0" applyNumberFormat="1" applyFont="1" applyFill="1" applyBorder="1" applyAlignment="1">
      <alignment horizontal="center" vertical="center"/>
    </xf>
    <xf numFmtId="3" fontId="48" fillId="2" borderId="80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center" vertical="center"/>
    </xf>
    <xf numFmtId="3" fontId="49" fillId="0" borderId="19" xfId="0" applyNumberFormat="1" applyFont="1" applyBorder="1" applyAlignment="1">
      <alignment horizontal="center" vertical="center"/>
    </xf>
    <xf numFmtId="3" fontId="49" fillId="0" borderId="24" xfId="0" applyNumberFormat="1" applyFont="1" applyBorder="1" applyAlignment="1">
      <alignment horizontal="center" vertical="center"/>
    </xf>
    <xf numFmtId="3" fontId="49" fillId="0" borderId="22" xfId="0" applyNumberFormat="1" applyFont="1" applyBorder="1" applyAlignment="1">
      <alignment horizontal="center" vertical="center"/>
    </xf>
    <xf numFmtId="3" fontId="40" fillId="0" borderId="26" xfId="0" applyNumberFormat="1" applyFont="1" applyBorder="1" applyAlignment="1">
      <alignment horizontal="center" vertical="center"/>
    </xf>
    <xf numFmtId="3" fontId="40" fillId="0" borderId="41" xfId="0" applyNumberFormat="1" applyFont="1" applyBorder="1" applyAlignment="1">
      <alignment horizontal="center" vertical="center"/>
    </xf>
    <xf numFmtId="9" fontId="3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48" fillId="0" borderId="48" xfId="0" applyNumberFormat="1" applyFont="1" applyBorder="1" applyAlignment="1">
      <alignment horizontal="center" vertical="center"/>
    </xf>
    <xf numFmtId="3" fontId="49" fillId="0" borderId="76" xfId="0" applyNumberFormat="1" applyFont="1" applyBorder="1" applyAlignment="1">
      <alignment horizontal="center" vertical="center"/>
    </xf>
    <xf numFmtId="3" fontId="49" fillId="0" borderId="9" xfId="0" applyNumberFormat="1" applyFont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40" fillId="7" borderId="80" xfId="0" applyNumberFormat="1" applyFont="1" applyFill="1" applyBorder="1" applyAlignment="1">
      <alignment horizontal="center" vertical="center"/>
    </xf>
    <xf numFmtId="3" fontId="40" fillId="7" borderId="54" xfId="0" applyNumberFormat="1" applyFont="1" applyFill="1" applyBorder="1" applyAlignment="1">
      <alignment horizontal="center" vertical="center"/>
    </xf>
    <xf numFmtId="3" fontId="40" fillId="7" borderId="24" xfId="0" applyNumberFormat="1" applyFont="1" applyFill="1" applyBorder="1" applyAlignment="1">
      <alignment horizontal="center" vertical="center"/>
    </xf>
    <xf numFmtId="3" fontId="40" fillId="7" borderId="2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3" fontId="40" fillId="0" borderId="80" xfId="0" applyNumberFormat="1" applyFont="1" applyBorder="1" applyAlignment="1">
      <alignment horizontal="center" vertical="center"/>
    </xf>
    <xf numFmtId="3" fontId="40" fillId="0" borderId="54" xfId="0" applyNumberFormat="1" applyFont="1" applyBorder="1" applyAlignment="1">
      <alignment horizontal="center" vertical="center"/>
    </xf>
    <xf numFmtId="3" fontId="49" fillId="0" borderId="80" xfId="0" applyNumberFormat="1" applyFont="1" applyBorder="1" applyAlignment="1">
      <alignment horizontal="center" vertical="center"/>
    </xf>
    <xf numFmtId="3" fontId="49" fillId="0" borderId="54" xfId="0" applyNumberFormat="1" applyFont="1" applyBorder="1" applyAlignment="1">
      <alignment horizontal="center" vertical="center"/>
    </xf>
    <xf numFmtId="3" fontId="49" fillId="0" borderId="24" xfId="0" applyNumberFormat="1" applyFont="1" applyFill="1" applyBorder="1" applyAlignment="1">
      <alignment horizontal="center" vertical="center"/>
    </xf>
    <xf numFmtId="3" fontId="49" fillId="0" borderId="22" xfId="0" applyNumberFormat="1" applyFont="1" applyFill="1" applyBorder="1" applyAlignment="1">
      <alignment horizontal="center" vertical="center"/>
    </xf>
    <xf numFmtId="3" fontId="40" fillId="0" borderId="76" xfId="0" applyNumberFormat="1" applyFont="1" applyBorder="1" applyAlignment="1">
      <alignment horizontal="center" vertical="center"/>
    </xf>
    <xf numFmtId="3" fontId="40" fillId="0" borderId="9" xfId="0" applyNumberFormat="1" applyFont="1" applyBorder="1" applyAlignment="1">
      <alignment horizontal="center" vertical="center"/>
    </xf>
    <xf numFmtId="9" fontId="40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vertical="center" wrapText="1"/>
    </xf>
    <xf numFmtId="3" fontId="40" fillId="7" borderId="76" xfId="0" applyNumberFormat="1" applyFont="1" applyFill="1" applyBorder="1" applyAlignment="1">
      <alignment horizontal="center" vertical="center"/>
    </xf>
    <xf numFmtId="3" fontId="40" fillId="7" borderId="28" xfId="0" applyNumberFormat="1" applyFont="1" applyFill="1" applyBorder="1" applyAlignment="1">
      <alignment horizontal="center" vertical="center"/>
    </xf>
    <xf numFmtId="3" fontId="45" fillId="7" borderId="76" xfId="0" applyNumberFormat="1" applyFont="1" applyFill="1" applyBorder="1" applyAlignment="1">
      <alignment horizontal="center" vertical="center"/>
    </xf>
    <xf numFmtId="3" fontId="45" fillId="7" borderId="28" xfId="0" applyNumberFormat="1" applyFont="1" applyFill="1" applyBorder="1" applyAlignment="1">
      <alignment horizontal="center" vertical="center"/>
    </xf>
    <xf numFmtId="9" fontId="9" fillId="2" borderId="16" xfId="0" applyNumberFormat="1" applyFont="1" applyFill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4" fillId="2" borderId="36" xfId="2" applyFont="1" applyFill="1" applyBorder="1" applyAlignment="1">
      <alignment horizontal="center" vertical="center" wrapText="1"/>
    </xf>
    <xf numFmtId="0" fontId="14" fillId="2" borderId="37" xfId="2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3" fontId="14" fillId="0" borderId="46" xfId="0" applyNumberFormat="1" applyFont="1" applyBorder="1" applyAlignment="1">
      <alignment horizontal="center" vertical="center" wrapText="1"/>
    </xf>
    <xf numFmtId="3" fontId="13" fillId="0" borderId="48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49" fontId="14" fillId="2" borderId="43" xfId="0" applyNumberFormat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3" fontId="13" fillId="5" borderId="47" xfId="0" applyNumberFormat="1" applyFont="1" applyFill="1" applyBorder="1" applyAlignment="1">
      <alignment horizontal="center"/>
    </xf>
    <xf numFmtId="3" fontId="13" fillId="5" borderId="49" xfId="0" applyNumberFormat="1" applyFont="1" applyFill="1" applyBorder="1" applyAlignment="1">
      <alignment horizontal="center"/>
    </xf>
    <xf numFmtId="3" fontId="13" fillId="5" borderId="21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3" fontId="13" fillId="0" borderId="34" xfId="0" applyNumberFormat="1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5" fillId="2" borderId="44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2" fontId="6" fillId="2" borderId="5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8" fillId="2" borderId="36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9" fontId="2" fillId="0" borderId="82" xfId="0" applyNumberFormat="1" applyFont="1" applyBorder="1" applyAlignment="1">
      <alignment horizontal="center" vertical="center"/>
    </xf>
    <xf numFmtId="9" fontId="2" fillId="0" borderId="83" xfId="0" applyNumberFormat="1" applyFont="1" applyBorder="1" applyAlignment="1">
      <alignment horizontal="center" vertical="center"/>
    </xf>
    <xf numFmtId="9" fontId="2" fillId="0" borderId="27" xfId="0" applyNumberFormat="1" applyFont="1" applyBorder="1" applyAlignment="1">
      <alignment horizontal="center" vertical="center"/>
    </xf>
    <xf numFmtId="3" fontId="2" fillId="0" borderId="63" xfId="0" applyNumberFormat="1" applyFont="1" applyBorder="1" applyAlignment="1">
      <alignment horizontal="center" vertical="center"/>
    </xf>
    <xf numFmtId="3" fontId="2" fillId="0" borderId="53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63" xfId="0" applyNumberFormat="1" applyFont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77" xfId="0" applyNumberFormat="1" applyFont="1" applyBorder="1" applyAlignment="1">
      <alignment horizontal="center" vertical="center" wrapText="1"/>
    </xf>
    <xf numFmtId="3" fontId="2" fillId="0" borderId="55" xfId="0" applyNumberFormat="1" applyFont="1" applyBorder="1" applyAlignment="1">
      <alignment horizontal="center" vertical="center" wrapText="1"/>
    </xf>
    <xf numFmtId="9" fontId="2" fillId="0" borderId="82" xfId="1" applyFont="1" applyBorder="1" applyAlignment="1" applyProtection="1">
      <alignment horizontal="center" vertical="center"/>
    </xf>
    <xf numFmtId="9" fontId="2" fillId="0" borderId="83" xfId="1" applyFont="1" applyBorder="1" applyAlignment="1" applyProtection="1">
      <alignment horizontal="center" vertical="center"/>
    </xf>
    <xf numFmtId="9" fontId="2" fillId="0" borderId="27" xfId="1" applyFont="1" applyBorder="1" applyAlignment="1" applyProtection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3" fontId="2" fillId="0" borderId="56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164" fontId="26" fillId="0" borderId="82" xfId="0" applyNumberFormat="1" applyFont="1" applyBorder="1" applyAlignment="1">
      <alignment horizontal="center" vertical="center"/>
    </xf>
    <xf numFmtId="164" fontId="26" fillId="0" borderId="83" xfId="0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77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wrapText="1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5" fillId="0" borderId="6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2" borderId="35" xfId="0" applyFont="1" applyFill="1" applyBorder="1" applyAlignment="1">
      <alignment horizontal="right"/>
    </xf>
    <xf numFmtId="0" fontId="27" fillId="2" borderId="43" xfId="0" applyFont="1" applyFill="1" applyBorder="1" applyAlignment="1">
      <alignment horizontal="right"/>
    </xf>
    <xf numFmtId="0" fontId="27" fillId="2" borderId="35" xfId="0" applyFont="1" applyFill="1" applyBorder="1" applyAlignment="1">
      <alignment horizontal="right"/>
    </xf>
    <xf numFmtId="0" fontId="28" fillId="0" borderId="4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34" fillId="0" borderId="0" xfId="0" applyFont="1" applyBorder="1" applyAlignment="1" applyProtection="1">
      <alignment horizontal="center"/>
    </xf>
    <xf numFmtId="0" fontId="32" fillId="6" borderId="44" xfId="0" applyFont="1" applyFill="1" applyBorder="1" applyAlignment="1" applyProtection="1">
      <alignment horizontal="center" vertical="center" wrapText="1"/>
    </xf>
    <xf numFmtId="0" fontId="32" fillId="6" borderId="44" xfId="0" applyFont="1" applyFill="1" applyBorder="1" applyAlignment="1" applyProtection="1">
      <alignment horizontal="center" vertical="center"/>
    </xf>
    <xf numFmtId="3" fontId="47" fillId="0" borderId="62" xfId="0" applyNumberFormat="1" applyFont="1" applyFill="1" applyBorder="1" applyAlignment="1" applyProtection="1">
      <alignment horizontal="center" vertical="center"/>
      <protection locked="0"/>
    </xf>
    <xf numFmtId="3" fontId="47" fillId="0" borderId="18" xfId="0" applyNumberFormat="1" applyFont="1" applyFill="1" applyBorder="1" applyAlignment="1" applyProtection="1">
      <alignment horizontal="center" vertical="center"/>
      <protection locked="0"/>
    </xf>
    <xf numFmtId="3" fontId="47" fillId="0" borderId="31" xfId="0" applyNumberFormat="1" applyFont="1" applyFill="1" applyBorder="1" applyAlignment="1" applyProtection="1">
      <alignment horizontal="center" vertical="center"/>
      <protection locked="0"/>
    </xf>
    <xf numFmtId="0" fontId="47" fillId="0" borderId="82" xfId="0" applyFont="1" applyFill="1" applyBorder="1" applyAlignment="1" applyProtection="1">
      <alignment horizontal="center" vertical="center"/>
    </xf>
    <xf numFmtId="0" fontId="47" fillId="0" borderId="83" xfId="0" applyFont="1" applyFill="1" applyBorder="1" applyAlignment="1" applyProtection="1">
      <alignment horizontal="center" vertical="center"/>
    </xf>
    <xf numFmtId="0" fontId="47" fillId="0" borderId="27" xfId="0" applyFont="1" applyFill="1" applyBorder="1" applyAlignment="1" applyProtection="1">
      <alignment horizontal="center" vertical="center"/>
    </xf>
    <xf numFmtId="0" fontId="50" fillId="0" borderId="62" xfId="0" applyFont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31" xfId="0" applyFont="1" applyBorder="1" applyAlignment="1" applyProtection="1">
      <alignment horizontal="center" vertical="center" wrapText="1"/>
      <protection locked="0"/>
    </xf>
    <xf numFmtId="1" fontId="50" fillId="0" borderId="62" xfId="0" applyNumberFormat="1" applyFont="1" applyFill="1" applyBorder="1" applyAlignment="1" applyProtection="1">
      <alignment horizontal="center" vertical="center"/>
      <protection locked="0"/>
    </xf>
    <xf numFmtId="1" fontId="50" fillId="0" borderId="18" xfId="0" applyNumberFormat="1" applyFont="1" applyFill="1" applyBorder="1" applyAlignment="1" applyProtection="1">
      <alignment horizontal="center" vertical="center"/>
      <protection locked="0"/>
    </xf>
    <xf numFmtId="1" fontId="50" fillId="0" borderId="31" xfId="0" applyNumberFormat="1" applyFont="1" applyFill="1" applyBorder="1" applyAlignment="1" applyProtection="1">
      <alignment horizontal="center" vertical="center"/>
      <protection locked="0"/>
    </xf>
    <xf numFmtId="3" fontId="50" fillId="0" borderId="62" xfId="0" applyNumberFormat="1" applyFont="1" applyFill="1" applyBorder="1" applyAlignment="1" applyProtection="1">
      <alignment horizontal="center" vertical="center"/>
      <protection locked="0"/>
    </xf>
    <xf numFmtId="3" fontId="50" fillId="0" borderId="18" xfId="0" applyNumberFormat="1" applyFont="1" applyFill="1" applyBorder="1" applyAlignment="1" applyProtection="1">
      <alignment horizontal="center" vertical="center"/>
      <protection locked="0"/>
    </xf>
    <xf numFmtId="3" fontId="50" fillId="0" borderId="31" xfId="0" applyNumberFormat="1" applyFont="1" applyFill="1" applyBorder="1" applyAlignment="1" applyProtection="1">
      <alignment horizontal="center" vertical="center"/>
      <protection locked="0"/>
    </xf>
    <xf numFmtId="0" fontId="51" fillId="3" borderId="19" xfId="0" applyFont="1" applyFill="1" applyBorder="1" applyAlignment="1" applyProtection="1">
      <alignment horizontal="center" vertical="center"/>
    </xf>
    <xf numFmtId="165" fontId="51" fillId="3" borderId="19" xfId="0" applyNumberFormat="1" applyFont="1" applyFill="1" applyBorder="1" applyAlignment="1" applyProtection="1">
      <alignment horizontal="center" vertical="center"/>
    </xf>
    <xf numFmtId="3" fontId="51" fillId="3" borderId="19" xfId="0" applyNumberFormat="1" applyFont="1" applyFill="1" applyBorder="1" applyAlignment="1" applyProtection="1">
      <alignment horizontal="center" vertical="center"/>
    </xf>
    <xf numFmtId="4" fontId="35" fillId="3" borderId="63" xfId="0" applyNumberFormat="1" applyFont="1" applyFill="1" applyBorder="1" applyAlignment="1" applyProtection="1">
      <alignment horizontal="center" vertical="center"/>
    </xf>
    <xf numFmtId="4" fontId="35" fillId="3" borderId="53" xfId="0" applyNumberFormat="1" applyFont="1" applyFill="1" applyBorder="1" applyAlignment="1" applyProtection="1">
      <alignment horizontal="center" vertical="center"/>
    </xf>
    <xf numFmtId="4" fontId="35" fillId="3" borderId="9" xfId="0" applyNumberFormat="1" applyFont="1" applyFill="1" applyBorder="1" applyAlignment="1" applyProtection="1">
      <alignment horizontal="center" vertical="center"/>
    </xf>
    <xf numFmtId="4" fontId="35" fillId="3" borderId="76" xfId="0" applyNumberFormat="1" applyFont="1" applyFill="1" applyBorder="1" applyAlignment="1" applyProtection="1">
      <alignment horizontal="center" vertical="center"/>
    </xf>
    <xf numFmtId="4" fontId="35" fillId="3" borderId="28" xfId="0" applyNumberFormat="1" applyFont="1" applyFill="1" applyBorder="1" applyAlignment="1" applyProtection="1">
      <alignment horizontal="center" vertical="center"/>
    </xf>
    <xf numFmtId="0" fontId="36" fillId="6" borderId="44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>
      <alignment horizontal="right" vertical="center" wrapText="1"/>
    </xf>
    <xf numFmtId="3" fontId="26" fillId="2" borderId="55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 vertical="center"/>
    </xf>
    <xf numFmtId="49" fontId="3" fillId="0" borderId="56" xfId="0" applyNumberFormat="1" applyFont="1" applyBorder="1" applyAlignment="1">
      <alignment horizontal="left"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3" fillId="0" borderId="77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top" wrapText="1"/>
    </xf>
    <xf numFmtId="49" fontId="3" fillId="0" borderId="80" xfId="0" applyNumberFormat="1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Percent" xfId="1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148"/>
  <sheetViews>
    <sheetView showGridLines="0" topLeftCell="A49" workbookViewId="0">
      <selection activeCell="H67" sqref="H67"/>
    </sheetView>
  </sheetViews>
  <sheetFormatPr defaultColWidth="9.140625"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5" width="15.7109375" style="1" customWidth="1"/>
    <col min="6" max="6" width="15.7109375" style="410" customWidth="1"/>
    <col min="7" max="8" width="18.28515625" style="2" customWidth="1"/>
    <col min="9" max="9" width="16.5703125" style="3" customWidth="1"/>
    <col min="10" max="259" width="9.140625" style="1"/>
    <col min="260" max="260" width="3" style="1" customWidth="1"/>
    <col min="261" max="261" width="18.7109375" style="1" customWidth="1"/>
    <col min="262" max="262" width="69.7109375" style="1" customWidth="1"/>
    <col min="263" max="263" width="9.140625" style="1"/>
    <col min="264" max="265" width="15.7109375" style="1" customWidth="1"/>
    <col min="266" max="515" width="9.140625" style="1"/>
    <col min="516" max="516" width="3" style="1" customWidth="1"/>
    <col min="517" max="517" width="18.7109375" style="1" customWidth="1"/>
    <col min="518" max="518" width="69.7109375" style="1" customWidth="1"/>
    <col min="519" max="519" width="9.140625" style="1"/>
    <col min="520" max="521" width="15.7109375" style="1" customWidth="1"/>
    <col min="522" max="771" width="9.140625" style="1"/>
    <col min="772" max="772" width="3" style="1" customWidth="1"/>
    <col min="773" max="773" width="18.7109375" style="1" customWidth="1"/>
    <col min="774" max="774" width="69.7109375" style="1" customWidth="1"/>
    <col min="775" max="775" width="9.140625" style="1"/>
    <col min="776" max="777" width="15.7109375" style="1" customWidth="1"/>
    <col min="778" max="1024" width="9.140625" style="1"/>
  </cols>
  <sheetData>
    <row r="1" spans="1:11">
      <c r="F1" s="407"/>
      <c r="H1" s="4"/>
      <c r="I1" s="4" t="s">
        <v>0</v>
      </c>
      <c r="J1" s="5"/>
      <c r="K1" s="5"/>
    </row>
    <row r="2" spans="1:11" ht="20.25" customHeight="1">
      <c r="B2" s="543" t="s">
        <v>1</v>
      </c>
      <c r="C2" s="543"/>
      <c r="D2" s="543"/>
      <c r="E2" s="543"/>
      <c r="F2" s="543"/>
      <c r="G2" s="543"/>
      <c r="H2" s="543"/>
      <c r="I2" s="543"/>
    </row>
    <row r="3" spans="1:11" ht="19.5" customHeight="1">
      <c r="B3" s="543" t="s">
        <v>769</v>
      </c>
      <c r="C3" s="543"/>
      <c r="D3" s="543"/>
      <c r="E3" s="543"/>
      <c r="F3" s="543"/>
      <c r="G3" s="543"/>
      <c r="H3" s="543"/>
      <c r="I3" s="543"/>
    </row>
    <row r="4" spans="1:11" ht="12" customHeight="1">
      <c r="B4" s="6"/>
      <c r="C4" s="6"/>
      <c r="D4" s="6"/>
      <c r="E4" s="6"/>
      <c r="F4" s="408"/>
      <c r="G4" s="3"/>
      <c r="H4" s="7"/>
      <c r="I4" s="7"/>
    </row>
    <row r="5" spans="1:11" ht="12" customHeight="1">
      <c r="B5" s="8"/>
      <c r="C5" s="8"/>
      <c r="D5" s="8"/>
      <c r="E5" s="6"/>
      <c r="F5" s="408"/>
      <c r="G5" s="3"/>
      <c r="H5" s="7"/>
      <c r="I5" s="7" t="s">
        <v>2</v>
      </c>
    </row>
    <row r="6" spans="1:11" ht="29.25" customHeight="1">
      <c r="B6" s="544" t="s">
        <v>3</v>
      </c>
      <c r="C6" s="545" t="s">
        <v>4</v>
      </c>
      <c r="D6" s="546" t="s">
        <v>5</v>
      </c>
      <c r="E6" s="547" t="s">
        <v>770</v>
      </c>
      <c r="F6" s="548" t="s">
        <v>771</v>
      </c>
      <c r="G6" s="549" t="s">
        <v>772</v>
      </c>
      <c r="H6" s="549"/>
      <c r="I6" s="550" t="s">
        <v>773</v>
      </c>
    </row>
    <row r="7" spans="1:11" ht="24.75" customHeight="1">
      <c r="A7" s="11"/>
      <c r="B7" s="544"/>
      <c r="C7" s="545"/>
      <c r="D7" s="546"/>
      <c r="E7" s="547"/>
      <c r="F7" s="548"/>
      <c r="G7" s="12" t="s">
        <v>6</v>
      </c>
      <c r="H7" s="13" t="s">
        <v>7</v>
      </c>
      <c r="I7" s="550"/>
    </row>
    <row r="8" spans="1:11" ht="16.5" customHeight="1" thickBot="1">
      <c r="A8" s="14"/>
      <c r="B8" s="15">
        <v>1</v>
      </c>
      <c r="C8" s="16">
        <v>2</v>
      </c>
      <c r="D8" s="17">
        <v>3</v>
      </c>
      <c r="E8" s="18">
        <v>4</v>
      </c>
      <c r="F8" s="409">
        <v>5</v>
      </c>
      <c r="G8" s="19">
        <v>6</v>
      </c>
      <c r="H8" s="20">
        <v>7</v>
      </c>
      <c r="I8" s="21">
        <v>8</v>
      </c>
    </row>
    <row r="9" spans="1:11" ht="20.100000000000001" customHeight="1">
      <c r="A9" s="14"/>
      <c r="B9" s="561"/>
      <c r="C9" s="22" t="s">
        <v>8</v>
      </c>
      <c r="D9" s="562">
        <v>1001</v>
      </c>
      <c r="E9" s="563">
        <f>SUM(E14+E20)</f>
        <v>225831</v>
      </c>
      <c r="F9" s="551">
        <f>SUM(F14+F20)</f>
        <v>318800</v>
      </c>
      <c r="G9" s="565">
        <v>79700</v>
      </c>
      <c r="H9" s="551">
        <f>SUM(H14+H20)</f>
        <v>52452</v>
      </c>
      <c r="I9" s="553">
        <f t="shared" ref="I9:I40" si="0">IFERROR(H9/G9,"  ")</f>
        <v>0.65811794228356335</v>
      </c>
    </row>
    <row r="10" spans="1:11" ht="13.5" customHeight="1">
      <c r="A10" s="14"/>
      <c r="B10" s="561"/>
      <c r="C10" s="24" t="s">
        <v>9</v>
      </c>
      <c r="D10" s="562"/>
      <c r="E10" s="564"/>
      <c r="F10" s="552"/>
      <c r="G10" s="566"/>
      <c r="H10" s="552"/>
      <c r="I10" s="553" t="str">
        <f t="shared" si="0"/>
        <v xml:space="preserve">  </v>
      </c>
    </row>
    <row r="11" spans="1:11" ht="20.100000000000001" customHeight="1">
      <c r="A11" s="14"/>
      <c r="B11" s="25">
        <v>60</v>
      </c>
      <c r="C11" s="26" t="s">
        <v>10</v>
      </c>
      <c r="D11" s="27">
        <v>1002</v>
      </c>
      <c r="E11" s="499"/>
      <c r="F11" s="504"/>
      <c r="G11" s="506"/>
      <c r="H11" s="443"/>
      <c r="I11" s="28" t="str">
        <f t="shared" si="0"/>
        <v xml:space="preserve">  </v>
      </c>
    </row>
    <row r="12" spans="1:11" ht="20.100000000000001" customHeight="1">
      <c r="A12" s="14"/>
      <c r="B12" s="25" t="s">
        <v>11</v>
      </c>
      <c r="C12" s="26" t="s">
        <v>12</v>
      </c>
      <c r="D12" s="27">
        <v>1003</v>
      </c>
      <c r="E12" s="499"/>
      <c r="F12" s="473"/>
      <c r="G12" s="482"/>
      <c r="H12" s="443"/>
      <c r="I12" s="28" t="str">
        <f t="shared" si="0"/>
        <v xml:space="preserve">  </v>
      </c>
    </row>
    <row r="13" spans="1:11" ht="20.100000000000001" customHeight="1">
      <c r="A13" s="14"/>
      <c r="B13" s="25" t="s">
        <v>13</v>
      </c>
      <c r="C13" s="26" t="s">
        <v>14</v>
      </c>
      <c r="D13" s="27">
        <v>1004</v>
      </c>
      <c r="E13" s="499"/>
      <c r="F13" s="473"/>
      <c r="G13" s="482"/>
      <c r="H13" s="443"/>
      <c r="I13" s="28" t="str">
        <f t="shared" si="0"/>
        <v xml:space="preserve">  </v>
      </c>
    </row>
    <row r="14" spans="1:11" ht="20.100000000000001" customHeight="1">
      <c r="A14" s="14"/>
      <c r="B14" s="25">
        <v>61</v>
      </c>
      <c r="C14" s="26" t="s">
        <v>15</v>
      </c>
      <c r="D14" s="27">
        <v>1005</v>
      </c>
      <c r="E14" s="499">
        <v>203388</v>
      </c>
      <c r="F14" s="473">
        <v>300000</v>
      </c>
      <c r="G14" s="482">
        <v>75000</v>
      </c>
      <c r="H14" s="443">
        <v>48745</v>
      </c>
      <c r="I14" s="28">
        <f t="shared" si="0"/>
        <v>0.64993333333333336</v>
      </c>
    </row>
    <row r="15" spans="1:11" ht="20.100000000000001" customHeight="1">
      <c r="A15" s="14"/>
      <c r="B15" s="25" t="s">
        <v>16</v>
      </c>
      <c r="C15" s="26" t="s">
        <v>17</v>
      </c>
      <c r="D15" s="27">
        <v>1006</v>
      </c>
      <c r="E15" s="499">
        <v>203388</v>
      </c>
      <c r="F15" s="473">
        <v>300000</v>
      </c>
      <c r="G15" s="482">
        <v>75000</v>
      </c>
      <c r="H15" s="443">
        <v>48745</v>
      </c>
      <c r="I15" s="28">
        <f t="shared" si="0"/>
        <v>0.64993333333333336</v>
      </c>
    </row>
    <row r="16" spans="1:11" ht="20.100000000000001" customHeight="1">
      <c r="A16" s="14"/>
      <c r="B16" s="25" t="s">
        <v>18</v>
      </c>
      <c r="C16" s="26" t="s">
        <v>19</v>
      </c>
      <c r="D16" s="27">
        <v>1007</v>
      </c>
      <c r="E16" s="499"/>
      <c r="F16" s="473"/>
      <c r="G16" s="482"/>
      <c r="H16" s="443"/>
      <c r="I16" s="28" t="str">
        <f t="shared" si="0"/>
        <v xml:space="preserve">  </v>
      </c>
    </row>
    <row r="17" spans="1:9" ht="20.100000000000001" customHeight="1">
      <c r="A17" s="14"/>
      <c r="B17" s="25">
        <v>62</v>
      </c>
      <c r="C17" s="26" t="s">
        <v>20</v>
      </c>
      <c r="D17" s="27">
        <v>1008</v>
      </c>
      <c r="E17" s="499"/>
      <c r="F17" s="473"/>
      <c r="G17" s="482"/>
      <c r="H17" s="443"/>
      <c r="I17" s="28" t="str">
        <f t="shared" si="0"/>
        <v xml:space="preserve">  </v>
      </c>
    </row>
    <row r="18" spans="1:9" ht="20.100000000000001" customHeight="1">
      <c r="A18" s="14"/>
      <c r="B18" s="25">
        <v>630</v>
      </c>
      <c r="C18" s="26" t="s">
        <v>21</v>
      </c>
      <c r="D18" s="27">
        <v>1009</v>
      </c>
      <c r="E18" s="499"/>
      <c r="F18" s="473"/>
      <c r="G18" s="482"/>
      <c r="H18" s="443"/>
      <c r="I18" s="28" t="str">
        <f t="shared" si="0"/>
        <v xml:space="preserve">  </v>
      </c>
    </row>
    <row r="19" spans="1:9" ht="20.100000000000001" customHeight="1">
      <c r="A19" s="14"/>
      <c r="B19" s="25">
        <v>631</v>
      </c>
      <c r="C19" s="26" t="s">
        <v>22</v>
      </c>
      <c r="D19" s="27">
        <v>1010</v>
      </c>
      <c r="E19" s="499"/>
      <c r="F19" s="473"/>
      <c r="G19" s="482"/>
      <c r="H19" s="443"/>
      <c r="I19" s="28" t="str">
        <f t="shared" si="0"/>
        <v xml:space="preserve">  </v>
      </c>
    </row>
    <row r="20" spans="1:9" ht="20.100000000000001" customHeight="1">
      <c r="A20" s="14"/>
      <c r="B20" s="25" t="s">
        <v>23</v>
      </c>
      <c r="C20" s="26" t="s">
        <v>24</v>
      </c>
      <c r="D20" s="27">
        <v>1011</v>
      </c>
      <c r="E20" s="499">
        <v>22443</v>
      </c>
      <c r="F20" s="473">
        <v>18800</v>
      </c>
      <c r="G20" s="482">
        <v>4700</v>
      </c>
      <c r="H20" s="443">
        <v>3707</v>
      </c>
      <c r="I20" s="28">
        <f t="shared" si="0"/>
        <v>0.78872340425531917</v>
      </c>
    </row>
    <row r="21" spans="1:9" ht="25.5" customHeight="1">
      <c r="A21" s="14"/>
      <c r="B21" s="25" t="s">
        <v>25</v>
      </c>
      <c r="C21" s="26" t="s">
        <v>26</v>
      </c>
      <c r="D21" s="27">
        <v>1012</v>
      </c>
      <c r="E21" s="499"/>
      <c r="F21" s="473"/>
      <c r="G21" s="482"/>
      <c r="H21" s="443"/>
      <c r="I21" s="28" t="str">
        <f t="shared" si="0"/>
        <v xml:space="preserve">  </v>
      </c>
    </row>
    <row r="22" spans="1:9" ht="20.100000000000001" customHeight="1">
      <c r="A22" s="14"/>
      <c r="B22" s="29"/>
      <c r="C22" s="30" t="s">
        <v>27</v>
      </c>
      <c r="D22" s="31">
        <v>1013</v>
      </c>
      <c r="E22" s="508">
        <f>SUM(E24+E25+E29+E31+E33)</f>
        <v>208261</v>
      </c>
      <c r="F22" s="507">
        <f>SUM(F24+F25+F29+F31+F33)</f>
        <v>305882</v>
      </c>
      <c r="G22" s="507">
        <v>76471</v>
      </c>
      <c r="H22" s="507">
        <f>SUM(H24+H25+H29+H31+H33)</f>
        <v>48513</v>
      </c>
      <c r="I22" s="23">
        <f t="shared" si="0"/>
        <v>0.634397353245021</v>
      </c>
    </row>
    <row r="23" spans="1:9" ht="20.100000000000001" customHeight="1">
      <c r="A23" s="14"/>
      <c r="B23" s="25">
        <v>50</v>
      </c>
      <c r="C23" s="26" t="s">
        <v>28</v>
      </c>
      <c r="D23" s="27">
        <v>1014</v>
      </c>
      <c r="E23" s="499"/>
      <c r="F23" s="473"/>
      <c r="G23" s="482"/>
      <c r="H23" s="443"/>
      <c r="I23" s="28" t="str">
        <f t="shared" si="0"/>
        <v xml:space="preserve">  </v>
      </c>
    </row>
    <row r="24" spans="1:9" ht="20.100000000000001" customHeight="1">
      <c r="A24" s="14"/>
      <c r="B24" s="25">
        <v>51</v>
      </c>
      <c r="C24" s="26" t="s">
        <v>29</v>
      </c>
      <c r="D24" s="27">
        <v>1015</v>
      </c>
      <c r="E24" s="499">
        <v>29212</v>
      </c>
      <c r="F24" s="473">
        <v>42399</v>
      </c>
      <c r="G24" s="482">
        <v>10600</v>
      </c>
      <c r="H24" s="443">
        <v>6176</v>
      </c>
      <c r="I24" s="28">
        <f t="shared" si="0"/>
        <v>0.58264150943396231</v>
      </c>
    </row>
    <row r="25" spans="1:9" ht="25.5" customHeight="1">
      <c r="A25" s="14"/>
      <c r="B25" s="25">
        <v>52</v>
      </c>
      <c r="C25" s="26" t="s">
        <v>30</v>
      </c>
      <c r="D25" s="27">
        <v>1016</v>
      </c>
      <c r="E25" s="499">
        <v>125350</v>
      </c>
      <c r="F25" s="473">
        <v>147643</v>
      </c>
      <c r="G25" s="482">
        <v>36911</v>
      </c>
      <c r="H25" s="443">
        <v>32597</v>
      </c>
      <c r="I25" s="28">
        <f t="shared" si="0"/>
        <v>0.88312427189726639</v>
      </c>
    </row>
    <row r="26" spans="1:9" ht="20.100000000000001" customHeight="1">
      <c r="A26" s="14"/>
      <c r="B26" s="25">
        <v>520</v>
      </c>
      <c r="C26" s="26" t="s">
        <v>31</v>
      </c>
      <c r="D26" s="27">
        <v>1017</v>
      </c>
      <c r="E26" s="499">
        <v>47252</v>
      </c>
      <c r="F26" s="473">
        <v>53498</v>
      </c>
      <c r="G26" s="482">
        <v>13375</v>
      </c>
      <c r="H26" s="443">
        <v>12898</v>
      </c>
      <c r="I26" s="28">
        <f t="shared" si="0"/>
        <v>0.96433644859813084</v>
      </c>
    </row>
    <row r="27" spans="1:9" ht="20.100000000000001" customHeight="1">
      <c r="A27" s="14"/>
      <c r="B27" s="25">
        <v>521</v>
      </c>
      <c r="C27" s="26" t="s">
        <v>32</v>
      </c>
      <c r="D27" s="27">
        <v>1018</v>
      </c>
      <c r="E27" s="499">
        <v>7336</v>
      </c>
      <c r="F27" s="473">
        <v>8105</v>
      </c>
      <c r="G27" s="482">
        <v>2026</v>
      </c>
      <c r="H27" s="443">
        <v>2018</v>
      </c>
      <c r="I27" s="28">
        <f t="shared" si="0"/>
        <v>0.99605133267522217</v>
      </c>
    </row>
    <row r="28" spans="1:9" ht="20.100000000000001" customHeight="1">
      <c r="A28" s="14"/>
      <c r="B28" s="25" t="s">
        <v>33</v>
      </c>
      <c r="C28" s="26" t="s">
        <v>34</v>
      </c>
      <c r="D28" s="27">
        <v>1019</v>
      </c>
      <c r="E28" s="442">
        <f>SUM(E25-E26-E27)</f>
        <v>70762</v>
      </c>
      <c r="F28" s="482">
        <f>SUM(F25-F26-F27)</f>
        <v>86040</v>
      </c>
      <c r="G28" s="482">
        <v>21510</v>
      </c>
      <c r="H28" s="482">
        <f>SUM(H25-H26-H27)</f>
        <v>17681</v>
      </c>
      <c r="I28" s="28">
        <f t="shared" si="0"/>
        <v>0.82198977219897718</v>
      </c>
    </row>
    <row r="29" spans="1:9" ht="20.100000000000001" customHeight="1">
      <c r="A29" s="14"/>
      <c r="B29" s="25">
        <v>540</v>
      </c>
      <c r="C29" s="26" t="s">
        <v>35</v>
      </c>
      <c r="D29" s="27">
        <v>1020</v>
      </c>
      <c r="E29" s="499">
        <v>7000</v>
      </c>
      <c r="F29" s="473">
        <v>7000</v>
      </c>
      <c r="G29" s="482">
        <v>1750</v>
      </c>
      <c r="H29" s="443">
        <v>1014</v>
      </c>
      <c r="I29" s="28">
        <f t="shared" si="0"/>
        <v>0.5794285714285714</v>
      </c>
    </row>
    <row r="30" spans="1:9" ht="25.5" customHeight="1">
      <c r="A30" s="14"/>
      <c r="B30" s="25" t="s">
        <v>36</v>
      </c>
      <c r="C30" s="26" t="s">
        <v>37</v>
      </c>
      <c r="D30" s="27">
        <v>1021</v>
      </c>
      <c r="E30" s="499"/>
      <c r="F30" s="473"/>
      <c r="G30" s="482"/>
      <c r="H30" s="443"/>
      <c r="I30" s="28" t="str">
        <f t="shared" si="0"/>
        <v xml:space="preserve">  </v>
      </c>
    </row>
    <row r="31" spans="1:9" ht="20.100000000000001" customHeight="1">
      <c r="A31" s="14"/>
      <c r="B31" s="25">
        <v>53</v>
      </c>
      <c r="C31" s="26" t="s">
        <v>38</v>
      </c>
      <c r="D31" s="27">
        <v>1022</v>
      </c>
      <c r="E31" s="499">
        <v>40989</v>
      </c>
      <c r="F31" s="473">
        <v>88870</v>
      </c>
      <c r="G31" s="482">
        <v>22218</v>
      </c>
      <c r="H31" s="443">
        <v>7759</v>
      </c>
      <c r="I31" s="28">
        <f t="shared" si="0"/>
        <v>0.34922135205689081</v>
      </c>
    </row>
    <row r="32" spans="1:9" ht="20.100000000000001" customHeight="1">
      <c r="A32" s="14"/>
      <c r="B32" s="25" t="s">
        <v>39</v>
      </c>
      <c r="C32" s="26" t="s">
        <v>40</v>
      </c>
      <c r="D32" s="27">
        <v>1023</v>
      </c>
      <c r="E32" s="499"/>
      <c r="F32" s="473"/>
      <c r="G32" s="482"/>
      <c r="H32" s="443"/>
      <c r="I32" s="28" t="str">
        <f t="shared" si="0"/>
        <v xml:space="preserve">  </v>
      </c>
    </row>
    <row r="33" spans="1:9" ht="20.100000000000001" customHeight="1">
      <c r="A33" s="14"/>
      <c r="B33" s="25">
        <v>55</v>
      </c>
      <c r="C33" s="26" t="s">
        <v>41</v>
      </c>
      <c r="D33" s="27">
        <v>1024</v>
      </c>
      <c r="E33" s="499">
        <v>5710</v>
      </c>
      <c r="F33" s="473">
        <v>19970</v>
      </c>
      <c r="G33" s="482">
        <v>4993</v>
      </c>
      <c r="H33" s="443">
        <v>967</v>
      </c>
      <c r="I33" s="28">
        <f t="shared" si="0"/>
        <v>0.19367113959543361</v>
      </c>
    </row>
    <row r="34" spans="1:9" ht="20.100000000000001" customHeight="1">
      <c r="A34" s="14"/>
      <c r="B34" s="29"/>
      <c r="C34" s="30" t="s">
        <v>42</v>
      </c>
      <c r="D34" s="31">
        <v>1025</v>
      </c>
      <c r="E34" s="508">
        <f>SUM(E9-E22)</f>
        <v>17570</v>
      </c>
      <c r="F34" s="507">
        <f>SUM(F9-F22)</f>
        <v>12918</v>
      </c>
      <c r="G34" s="507">
        <v>3230</v>
      </c>
      <c r="H34" s="507">
        <f>SUM(H9-H22)</f>
        <v>3939</v>
      </c>
      <c r="I34" s="23">
        <f t="shared" si="0"/>
        <v>1.2195046439628483</v>
      </c>
    </row>
    <row r="35" spans="1:9" ht="20.100000000000001" customHeight="1">
      <c r="A35" s="14"/>
      <c r="B35" s="29"/>
      <c r="C35" s="30" t="s">
        <v>43</v>
      </c>
      <c r="D35" s="31">
        <v>1026</v>
      </c>
      <c r="E35" s="500"/>
      <c r="F35" s="501"/>
      <c r="G35" s="507"/>
      <c r="H35" s="444"/>
      <c r="I35" s="23" t="str">
        <f t="shared" si="0"/>
        <v xml:space="preserve">  </v>
      </c>
    </row>
    <row r="36" spans="1:9" ht="20.100000000000001" customHeight="1">
      <c r="A36" s="14"/>
      <c r="B36" s="554"/>
      <c r="C36" s="32" t="s">
        <v>44</v>
      </c>
      <c r="D36" s="555">
        <v>1027</v>
      </c>
      <c r="E36" s="556">
        <v>6701</v>
      </c>
      <c r="F36" s="557">
        <v>6000</v>
      </c>
      <c r="G36" s="559">
        <v>1500</v>
      </c>
      <c r="H36" s="560">
        <v>1495</v>
      </c>
      <c r="I36" s="553">
        <f t="shared" si="0"/>
        <v>0.9966666666666667</v>
      </c>
    </row>
    <row r="37" spans="1:9" ht="14.25" customHeight="1">
      <c r="A37" s="14"/>
      <c r="B37" s="554"/>
      <c r="C37" s="24" t="s">
        <v>45</v>
      </c>
      <c r="D37" s="555"/>
      <c r="E37" s="556"/>
      <c r="F37" s="558"/>
      <c r="G37" s="551"/>
      <c r="H37" s="560"/>
      <c r="I37" s="553" t="str">
        <f t="shared" si="0"/>
        <v xml:space="preserve">  </v>
      </c>
    </row>
    <row r="38" spans="1:9" ht="24" customHeight="1">
      <c r="A38" s="14"/>
      <c r="B38" s="25" t="s">
        <v>46</v>
      </c>
      <c r="C38" s="26" t="s">
        <v>47</v>
      </c>
      <c r="D38" s="27">
        <v>1028</v>
      </c>
      <c r="E38" s="499"/>
      <c r="F38" s="473"/>
      <c r="G38" s="482"/>
      <c r="H38" s="443"/>
      <c r="I38" s="28" t="str">
        <f t="shared" si="0"/>
        <v xml:space="preserve">  </v>
      </c>
    </row>
    <row r="39" spans="1:9" ht="20.100000000000001" customHeight="1">
      <c r="A39" s="14"/>
      <c r="B39" s="25">
        <v>662</v>
      </c>
      <c r="C39" s="26" t="s">
        <v>48</v>
      </c>
      <c r="D39" s="27">
        <v>1029</v>
      </c>
      <c r="E39" s="499">
        <v>6701</v>
      </c>
      <c r="F39" s="473">
        <v>6000</v>
      </c>
      <c r="G39" s="482">
        <v>1500</v>
      </c>
      <c r="H39" s="443">
        <v>1495</v>
      </c>
      <c r="I39" s="28">
        <f t="shared" si="0"/>
        <v>0.9966666666666667</v>
      </c>
    </row>
    <row r="40" spans="1:9" ht="20.100000000000001" customHeight="1">
      <c r="A40" s="14"/>
      <c r="B40" s="25" t="s">
        <v>49</v>
      </c>
      <c r="C40" s="26" t="s">
        <v>50</v>
      </c>
      <c r="D40" s="27">
        <v>1030</v>
      </c>
      <c r="E40" s="499"/>
      <c r="F40" s="473"/>
      <c r="G40" s="482"/>
      <c r="H40" s="443"/>
      <c r="I40" s="28" t="str">
        <f t="shared" si="0"/>
        <v xml:space="preserve">  </v>
      </c>
    </row>
    <row r="41" spans="1:9" ht="20.100000000000001" customHeight="1">
      <c r="A41" s="14"/>
      <c r="B41" s="25" t="s">
        <v>51</v>
      </c>
      <c r="C41" s="26" t="s">
        <v>52</v>
      </c>
      <c r="D41" s="27">
        <v>1031</v>
      </c>
      <c r="E41" s="499"/>
      <c r="F41" s="473"/>
      <c r="G41" s="482"/>
      <c r="H41" s="443"/>
      <c r="I41" s="28" t="str">
        <f t="shared" ref="I41:I72" si="1">IFERROR(H41/G41,"  ")</f>
        <v xml:space="preserve">  </v>
      </c>
    </row>
    <row r="42" spans="1:9" ht="20.100000000000001" customHeight="1">
      <c r="A42" s="14"/>
      <c r="B42" s="554"/>
      <c r="C42" s="32" t="s">
        <v>53</v>
      </c>
      <c r="D42" s="555">
        <v>1032</v>
      </c>
      <c r="E42" s="569">
        <v>150</v>
      </c>
      <c r="F42" s="557">
        <v>1380</v>
      </c>
      <c r="G42" s="559">
        <v>345</v>
      </c>
      <c r="H42" s="567">
        <v>15</v>
      </c>
      <c r="I42" s="553">
        <f t="shared" si="1"/>
        <v>4.3478260869565216E-2</v>
      </c>
    </row>
    <row r="43" spans="1:9" ht="20.100000000000001" customHeight="1">
      <c r="A43" s="14"/>
      <c r="B43" s="554"/>
      <c r="C43" s="24" t="s">
        <v>54</v>
      </c>
      <c r="D43" s="555"/>
      <c r="E43" s="569"/>
      <c r="F43" s="558"/>
      <c r="G43" s="551"/>
      <c r="H43" s="567"/>
      <c r="I43" s="553" t="str">
        <f t="shared" si="1"/>
        <v xml:space="preserve">  </v>
      </c>
    </row>
    <row r="44" spans="1:9" ht="27.75" customHeight="1">
      <c r="A44" s="14"/>
      <c r="B44" s="25" t="s">
        <v>55</v>
      </c>
      <c r="C44" s="26" t="s">
        <v>56</v>
      </c>
      <c r="D44" s="27">
        <v>1033</v>
      </c>
      <c r="E44" s="499"/>
      <c r="F44" s="473"/>
      <c r="G44" s="482"/>
      <c r="H44" s="443"/>
      <c r="I44" s="28" t="str">
        <f t="shared" si="1"/>
        <v xml:space="preserve">  </v>
      </c>
    </row>
    <row r="45" spans="1:9" ht="20.100000000000001" customHeight="1">
      <c r="A45" s="14"/>
      <c r="B45" s="25">
        <v>562</v>
      </c>
      <c r="C45" s="26" t="s">
        <v>57</v>
      </c>
      <c r="D45" s="27">
        <v>1034</v>
      </c>
      <c r="E45" s="499">
        <v>150</v>
      </c>
      <c r="F45" s="473">
        <v>1380</v>
      </c>
      <c r="G45" s="482">
        <v>345</v>
      </c>
      <c r="H45" s="443">
        <v>15</v>
      </c>
      <c r="I45" s="28">
        <f t="shared" si="1"/>
        <v>4.3478260869565216E-2</v>
      </c>
    </row>
    <row r="46" spans="1:9" ht="20.100000000000001" customHeight="1">
      <c r="A46" s="14"/>
      <c r="B46" s="25" t="s">
        <v>58</v>
      </c>
      <c r="C46" s="26" t="s">
        <v>59</v>
      </c>
      <c r="D46" s="27">
        <v>1035</v>
      </c>
      <c r="E46" s="499"/>
      <c r="F46" s="473"/>
      <c r="G46" s="482"/>
      <c r="H46" s="443"/>
      <c r="I46" s="28" t="str">
        <f t="shared" si="1"/>
        <v xml:space="preserve">  </v>
      </c>
    </row>
    <row r="47" spans="1:9" ht="20.100000000000001" customHeight="1">
      <c r="A47" s="14"/>
      <c r="B47" s="25" t="s">
        <v>60</v>
      </c>
      <c r="C47" s="26" t="s">
        <v>61</v>
      </c>
      <c r="D47" s="27">
        <v>1036</v>
      </c>
      <c r="E47" s="499"/>
      <c r="F47" s="473"/>
      <c r="G47" s="482"/>
      <c r="H47" s="443"/>
      <c r="I47" s="28" t="str">
        <f t="shared" si="1"/>
        <v xml:space="preserve">  </v>
      </c>
    </row>
    <row r="48" spans="1:9" ht="20.100000000000001" customHeight="1">
      <c r="A48" s="14"/>
      <c r="B48" s="25"/>
      <c r="C48" s="33" t="s">
        <v>62</v>
      </c>
      <c r="D48" s="27">
        <v>1037</v>
      </c>
      <c r="E48" s="442">
        <f>SUM(E36-E42)</f>
        <v>6551</v>
      </c>
      <c r="F48" s="482">
        <f>SUM(F36-F42)</f>
        <v>4620</v>
      </c>
      <c r="G48" s="482">
        <v>1155</v>
      </c>
      <c r="H48" s="482">
        <f>SUM(H36-H42)</f>
        <v>1480</v>
      </c>
      <c r="I48" s="28">
        <f t="shared" si="1"/>
        <v>1.2813852813852813</v>
      </c>
    </row>
    <row r="49" spans="1:9" ht="20.100000000000001" customHeight="1">
      <c r="A49" s="14"/>
      <c r="B49" s="25"/>
      <c r="C49" s="33" t="s">
        <v>63</v>
      </c>
      <c r="D49" s="27">
        <v>1038</v>
      </c>
      <c r="E49" s="499"/>
      <c r="F49" s="473"/>
      <c r="G49" s="482"/>
      <c r="H49" s="443"/>
      <c r="I49" s="28" t="str">
        <f t="shared" si="1"/>
        <v xml:space="preserve">  </v>
      </c>
    </row>
    <row r="50" spans="1:9" ht="34.5" customHeight="1">
      <c r="A50" s="14"/>
      <c r="B50" s="25" t="s">
        <v>64</v>
      </c>
      <c r="C50" s="33" t="s">
        <v>65</v>
      </c>
      <c r="D50" s="27">
        <v>1039</v>
      </c>
      <c r="E50" s="499"/>
      <c r="F50" s="473"/>
      <c r="G50" s="482"/>
      <c r="H50" s="443"/>
      <c r="I50" s="28" t="str">
        <f t="shared" si="1"/>
        <v xml:space="preserve">  </v>
      </c>
    </row>
    <row r="51" spans="1:9" ht="35.25" customHeight="1">
      <c r="A51" s="14"/>
      <c r="B51" s="25" t="s">
        <v>66</v>
      </c>
      <c r="C51" s="33" t="s">
        <v>67</v>
      </c>
      <c r="D51" s="27">
        <v>1040</v>
      </c>
      <c r="E51" s="499"/>
      <c r="F51" s="473"/>
      <c r="G51" s="482"/>
      <c r="H51" s="443"/>
      <c r="I51" s="28" t="str">
        <f t="shared" si="1"/>
        <v xml:space="preserve">  </v>
      </c>
    </row>
    <row r="52" spans="1:9" ht="20.100000000000001" customHeight="1">
      <c r="A52" s="14"/>
      <c r="B52" s="29">
        <v>67</v>
      </c>
      <c r="C52" s="30" t="s">
        <v>68</v>
      </c>
      <c r="D52" s="31">
        <v>1041</v>
      </c>
      <c r="E52" s="500">
        <v>73</v>
      </c>
      <c r="F52" s="501"/>
      <c r="G52" s="507"/>
      <c r="H52" s="444"/>
      <c r="I52" s="23" t="str">
        <f t="shared" si="1"/>
        <v xml:space="preserve">  </v>
      </c>
    </row>
    <row r="53" spans="1:9" ht="20.100000000000001" customHeight="1">
      <c r="A53" s="14"/>
      <c r="B53" s="29">
        <v>57</v>
      </c>
      <c r="C53" s="30" t="s">
        <v>69</v>
      </c>
      <c r="D53" s="31">
        <v>1042</v>
      </c>
      <c r="E53" s="500">
        <v>1766</v>
      </c>
      <c r="F53" s="501">
        <v>4600</v>
      </c>
      <c r="G53" s="507">
        <v>1150</v>
      </c>
      <c r="H53" s="444">
        <v>88</v>
      </c>
      <c r="I53" s="23">
        <f t="shared" si="1"/>
        <v>7.6521739130434779E-2</v>
      </c>
    </row>
    <row r="54" spans="1:9" ht="20.100000000000001" customHeight="1">
      <c r="A54" s="14"/>
      <c r="B54" s="554"/>
      <c r="C54" s="32" t="s">
        <v>70</v>
      </c>
      <c r="D54" s="555">
        <v>1043</v>
      </c>
      <c r="E54" s="568">
        <f>SUM(E9+E36+E50+E52)</f>
        <v>232605</v>
      </c>
      <c r="F54" s="552">
        <f>SUM(F9+F36+F50+F52)</f>
        <v>324800</v>
      </c>
      <c r="G54" s="559">
        <v>81200</v>
      </c>
      <c r="H54" s="552">
        <f>SUM(H9+H36+H50+H52)</f>
        <v>53947</v>
      </c>
      <c r="I54" s="553">
        <f t="shared" si="1"/>
        <v>0.66437192118226596</v>
      </c>
    </row>
    <row r="55" spans="1:9" ht="12" customHeight="1">
      <c r="A55" s="14"/>
      <c r="B55" s="554"/>
      <c r="C55" s="24" t="s">
        <v>71</v>
      </c>
      <c r="D55" s="555"/>
      <c r="E55" s="568"/>
      <c r="F55" s="552"/>
      <c r="G55" s="551"/>
      <c r="H55" s="552"/>
      <c r="I55" s="553" t="str">
        <f t="shared" si="1"/>
        <v xml:space="preserve">  </v>
      </c>
    </row>
    <row r="56" spans="1:9" ht="20.100000000000001" customHeight="1">
      <c r="A56" s="14"/>
      <c r="B56" s="554"/>
      <c r="C56" s="32" t="s">
        <v>72</v>
      </c>
      <c r="D56" s="555">
        <v>1044</v>
      </c>
      <c r="E56" s="568">
        <f>SUM(E22+E42+E51+E53)</f>
        <v>210177</v>
      </c>
      <c r="F56" s="552">
        <f>SUM(F22+F42+F51+F53)</f>
        <v>311862</v>
      </c>
      <c r="G56" s="552">
        <f>SUM(G22+G42+G51+G53)</f>
        <v>77966</v>
      </c>
      <c r="H56" s="552">
        <f>SUM(H22+H42+H51+H53)</f>
        <v>48616</v>
      </c>
      <c r="I56" s="553">
        <f t="shared" si="1"/>
        <v>0.62355385680937847</v>
      </c>
    </row>
    <row r="57" spans="1:9" ht="13.5" customHeight="1">
      <c r="A57" s="14"/>
      <c r="B57" s="554"/>
      <c r="C57" s="24" t="s">
        <v>73</v>
      </c>
      <c r="D57" s="555"/>
      <c r="E57" s="568"/>
      <c r="F57" s="552"/>
      <c r="G57" s="552"/>
      <c r="H57" s="552"/>
      <c r="I57" s="553" t="str">
        <f t="shared" si="1"/>
        <v xml:space="preserve">  </v>
      </c>
    </row>
    <row r="58" spans="1:9" ht="20.100000000000001" customHeight="1">
      <c r="A58" s="14"/>
      <c r="B58" s="25"/>
      <c r="C58" s="33" t="s">
        <v>74</v>
      </c>
      <c r="D58" s="27">
        <v>1045</v>
      </c>
      <c r="E58" s="442">
        <f>SUM(E54-E56)</f>
        <v>22428</v>
      </c>
      <c r="F58" s="482">
        <f>SUM(F54-F56)</f>
        <v>12938</v>
      </c>
      <c r="G58" s="482">
        <f>SUM(G54-G56)</f>
        <v>3234</v>
      </c>
      <c r="H58" s="505">
        <f>SUM(H54-H56)</f>
        <v>5331</v>
      </c>
      <c r="I58" s="28">
        <f t="shared" si="1"/>
        <v>1.6484230055658626</v>
      </c>
    </row>
    <row r="59" spans="1:9" ht="20.100000000000001" customHeight="1">
      <c r="A59" s="14"/>
      <c r="B59" s="25"/>
      <c r="C59" s="33" t="s">
        <v>75</v>
      </c>
      <c r="D59" s="27">
        <v>1046</v>
      </c>
      <c r="E59" s="499"/>
      <c r="F59" s="473"/>
      <c r="G59" s="482"/>
      <c r="H59" s="443"/>
      <c r="I59" s="28" t="str">
        <f t="shared" si="1"/>
        <v xml:space="preserve">  </v>
      </c>
    </row>
    <row r="60" spans="1:9" ht="41.25" customHeight="1">
      <c r="A60" s="14"/>
      <c r="B60" s="25" t="s">
        <v>76</v>
      </c>
      <c r="C60" s="33" t="s">
        <v>77</v>
      </c>
      <c r="D60" s="27">
        <v>1047</v>
      </c>
      <c r="E60" s="499"/>
      <c r="F60" s="473"/>
      <c r="G60" s="482"/>
      <c r="H60" s="443"/>
      <c r="I60" s="28" t="str">
        <f t="shared" si="1"/>
        <v xml:space="preserve">  </v>
      </c>
    </row>
    <row r="61" spans="1:9" ht="45" customHeight="1">
      <c r="A61" s="14"/>
      <c r="B61" s="25" t="s">
        <v>78</v>
      </c>
      <c r="C61" s="33" t="s">
        <v>79</v>
      </c>
      <c r="D61" s="27">
        <v>1048</v>
      </c>
      <c r="E61" s="499"/>
      <c r="F61" s="473">
        <v>100</v>
      </c>
      <c r="G61" s="482">
        <v>25</v>
      </c>
      <c r="H61" s="443"/>
      <c r="I61" s="28">
        <f t="shared" si="1"/>
        <v>0</v>
      </c>
    </row>
    <row r="62" spans="1:9" ht="20.100000000000001" customHeight="1">
      <c r="A62" s="14"/>
      <c r="B62" s="570"/>
      <c r="C62" s="34" t="s">
        <v>80</v>
      </c>
      <c r="D62" s="571">
        <v>1049</v>
      </c>
      <c r="E62" s="572">
        <f>SUM(E58-E59+E60-E61)</f>
        <v>22428</v>
      </c>
      <c r="F62" s="573">
        <f>SUM(F58-F59+F60-F61)</f>
        <v>12838</v>
      </c>
      <c r="G62" s="574">
        <v>3210</v>
      </c>
      <c r="H62" s="576">
        <v>5331</v>
      </c>
      <c r="I62" s="578">
        <f t="shared" si="1"/>
        <v>1.6607476635514018</v>
      </c>
    </row>
    <row r="63" spans="1:9" ht="12.75" customHeight="1">
      <c r="A63" s="14"/>
      <c r="B63" s="570"/>
      <c r="C63" s="35" t="s">
        <v>81</v>
      </c>
      <c r="D63" s="571"/>
      <c r="E63" s="572"/>
      <c r="F63" s="573"/>
      <c r="G63" s="575"/>
      <c r="H63" s="577"/>
      <c r="I63" s="578" t="str">
        <f t="shared" si="1"/>
        <v xml:space="preserve">  </v>
      </c>
    </row>
    <row r="64" spans="1:9" ht="20.100000000000001" customHeight="1">
      <c r="A64" s="14"/>
      <c r="B64" s="570"/>
      <c r="C64" s="34" t="s">
        <v>82</v>
      </c>
      <c r="D64" s="571">
        <v>1050</v>
      </c>
      <c r="E64" s="580"/>
      <c r="F64" s="581"/>
      <c r="G64" s="574"/>
      <c r="H64" s="579"/>
      <c r="I64" s="578" t="str">
        <f t="shared" si="1"/>
        <v xml:space="preserve">  </v>
      </c>
    </row>
    <row r="65" spans="1:9" ht="14.25" customHeight="1">
      <c r="A65" s="14"/>
      <c r="B65" s="570"/>
      <c r="C65" s="35" t="s">
        <v>83</v>
      </c>
      <c r="D65" s="571"/>
      <c r="E65" s="580"/>
      <c r="F65" s="582"/>
      <c r="G65" s="575"/>
      <c r="H65" s="579"/>
      <c r="I65" s="578" t="str">
        <f t="shared" si="1"/>
        <v xml:space="preserve">  </v>
      </c>
    </row>
    <row r="66" spans="1:9" ht="20.100000000000001" customHeight="1">
      <c r="A66" s="14"/>
      <c r="B66" s="25"/>
      <c r="C66" s="33" t="s">
        <v>84</v>
      </c>
      <c r="D66" s="27"/>
      <c r="E66" s="499"/>
      <c r="F66" s="473"/>
      <c r="G66" s="482"/>
      <c r="H66" s="443"/>
      <c r="I66" s="28" t="str">
        <f t="shared" si="1"/>
        <v xml:space="preserve">  </v>
      </c>
    </row>
    <row r="67" spans="1:9" ht="20.100000000000001" customHeight="1">
      <c r="A67" s="14"/>
      <c r="B67" s="25">
        <v>721</v>
      </c>
      <c r="C67" s="26" t="s">
        <v>85</v>
      </c>
      <c r="D67" s="27">
        <v>1051</v>
      </c>
      <c r="E67" s="442">
        <f>SUM(E62*15%)</f>
        <v>3364.2</v>
      </c>
      <c r="F67" s="482">
        <f>SUM(F62*15%)</f>
        <v>1925.6999999999998</v>
      </c>
      <c r="G67" s="482">
        <v>481</v>
      </c>
      <c r="H67" s="505">
        <f>SUM(H62*15%)</f>
        <v>799.65</v>
      </c>
      <c r="I67" s="28">
        <f t="shared" si="1"/>
        <v>1.6624740124740125</v>
      </c>
    </row>
    <row r="68" spans="1:9" ht="20.100000000000001" customHeight="1">
      <c r="A68" s="14"/>
      <c r="B68" s="25" t="s">
        <v>86</v>
      </c>
      <c r="C68" s="26" t="s">
        <v>87</v>
      </c>
      <c r="D68" s="27">
        <v>1052</v>
      </c>
      <c r="E68" s="499"/>
      <c r="F68" s="473"/>
      <c r="G68" s="482"/>
      <c r="H68" s="443"/>
      <c r="I68" s="28" t="str">
        <f t="shared" si="1"/>
        <v xml:space="preserve">  </v>
      </c>
    </row>
    <row r="69" spans="1:9" ht="20.100000000000001" customHeight="1">
      <c r="A69" s="14"/>
      <c r="B69" s="25" t="s">
        <v>88</v>
      </c>
      <c r="C69" s="26" t="s">
        <v>89</v>
      </c>
      <c r="D69" s="27">
        <v>1053</v>
      </c>
      <c r="E69" s="499"/>
      <c r="F69" s="473"/>
      <c r="G69" s="482"/>
      <c r="H69" s="443"/>
      <c r="I69" s="28" t="str">
        <f t="shared" si="1"/>
        <v xml:space="preserve">  </v>
      </c>
    </row>
    <row r="70" spans="1:9" ht="20.100000000000001" customHeight="1">
      <c r="A70" s="14"/>
      <c r="B70" s="25">
        <v>723</v>
      </c>
      <c r="C70" s="33" t="s">
        <v>90</v>
      </c>
      <c r="D70" s="27">
        <v>1054</v>
      </c>
      <c r="E70" s="499"/>
      <c r="F70" s="473"/>
      <c r="G70" s="482"/>
      <c r="H70" s="443"/>
      <c r="I70" s="28" t="str">
        <f t="shared" si="1"/>
        <v xml:space="preserve">  </v>
      </c>
    </row>
    <row r="71" spans="1:9" ht="20.100000000000001" customHeight="1">
      <c r="A71" s="14"/>
      <c r="B71" s="554"/>
      <c r="C71" s="32" t="s">
        <v>91</v>
      </c>
      <c r="D71" s="555">
        <v>1055</v>
      </c>
      <c r="E71" s="568">
        <f>SUM(E62-E67)</f>
        <v>19063.8</v>
      </c>
      <c r="F71" s="552">
        <f>SUM(F62-F67)</f>
        <v>10912.3</v>
      </c>
      <c r="G71" s="559">
        <v>2728</v>
      </c>
      <c r="H71" s="552">
        <f>SUM(H62-H67)</f>
        <v>4531.3500000000004</v>
      </c>
      <c r="I71" s="553">
        <f t="shared" si="1"/>
        <v>1.6610520527859238</v>
      </c>
    </row>
    <row r="72" spans="1:9" ht="14.25" customHeight="1">
      <c r="A72" s="14"/>
      <c r="B72" s="554"/>
      <c r="C72" s="24" t="s">
        <v>92</v>
      </c>
      <c r="D72" s="555"/>
      <c r="E72" s="568"/>
      <c r="F72" s="552"/>
      <c r="G72" s="551"/>
      <c r="H72" s="552"/>
      <c r="I72" s="553" t="str">
        <f t="shared" si="1"/>
        <v xml:space="preserve">  </v>
      </c>
    </row>
    <row r="73" spans="1:9" ht="20.100000000000001" customHeight="1">
      <c r="A73" s="14"/>
      <c r="B73" s="554"/>
      <c r="C73" s="32" t="s">
        <v>93</v>
      </c>
      <c r="D73" s="555">
        <v>1056</v>
      </c>
      <c r="E73" s="583"/>
      <c r="F73" s="584"/>
      <c r="G73" s="586"/>
      <c r="H73" s="560"/>
      <c r="I73" s="553" t="str">
        <f t="shared" ref="I73:I81" si="2">IFERROR(H73/G73,"  ")</f>
        <v xml:space="preserve">  </v>
      </c>
    </row>
    <row r="74" spans="1:9" ht="14.25" customHeight="1">
      <c r="A74" s="14"/>
      <c r="B74" s="554"/>
      <c r="C74" s="24" t="s">
        <v>94</v>
      </c>
      <c r="D74" s="555"/>
      <c r="E74" s="583"/>
      <c r="F74" s="585"/>
      <c r="G74" s="587"/>
      <c r="H74" s="560"/>
      <c r="I74" s="553" t="str">
        <f t="shared" si="2"/>
        <v xml:space="preserve">  </v>
      </c>
    </row>
    <row r="75" spans="1:9" ht="20.100000000000001" customHeight="1">
      <c r="A75" s="14"/>
      <c r="B75" s="25"/>
      <c r="C75" s="26" t="s">
        <v>95</v>
      </c>
      <c r="D75" s="27">
        <v>1057</v>
      </c>
      <c r="E75" s="429"/>
      <c r="F75" s="446"/>
      <c r="G75" s="425"/>
      <c r="H75" s="443"/>
      <c r="I75" s="28" t="str">
        <f t="shared" si="2"/>
        <v xml:space="preserve">  </v>
      </c>
    </row>
    <row r="76" spans="1:9" ht="20.100000000000001" customHeight="1">
      <c r="A76" s="14"/>
      <c r="B76" s="25"/>
      <c r="C76" s="26" t="s">
        <v>96</v>
      </c>
      <c r="D76" s="27">
        <v>1058</v>
      </c>
      <c r="E76" s="429"/>
      <c r="F76" s="446"/>
      <c r="G76" s="425"/>
      <c r="H76" s="443"/>
      <c r="I76" s="28" t="str">
        <f t="shared" si="2"/>
        <v xml:space="preserve">  </v>
      </c>
    </row>
    <row r="77" spans="1:9" ht="20.100000000000001" customHeight="1">
      <c r="A77" s="14"/>
      <c r="B77" s="25"/>
      <c r="C77" s="26" t="s">
        <v>97</v>
      </c>
      <c r="D77" s="27">
        <v>1059</v>
      </c>
      <c r="E77" s="429"/>
      <c r="F77" s="446"/>
      <c r="G77" s="425"/>
      <c r="H77" s="443"/>
      <c r="I77" s="28" t="str">
        <f t="shared" si="2"/>
        <v xml:space="preserve">  </v>
      </c>
    </row>
    <row r="78" spans="1:9" ht="20.100000000000001" customHeight="1">
      <c r="A78" s="14"/>
      <c r="B78" s="25"/>
      <c r="C78" s="26" t="s">
        <v>98</v>
      </c>
      <c r="D78" s="27">
        <v>1060</v>
      </c>
      <c r="E78" s="429"/>
      <c r="F78" s="446"/>
      <c r="G78" s="425"/>
      <c r="H78" s="443"/>
      <c r="I78" s="28" t="str">
        <f t="shared" si="2"/>
        <v xml:space="preserve">  </v>
      </c>
    </row>
    <row r="79" spans="1:9" ht="20.100000000000001" customHeight="1">
      <c r="A79" s="14"/>
      <c r="B79" s="25"/>
      <c r="C79" s="26" t="s">
        <v>99</v>
      </c>
      <c r="D79" s="27"/>
      <c r="E79" s="429"/>
      <c r="F79" s="446"/>
      <c r="G79" s="425"/>
      <c r="H79" s="443"/>
      <c r="I79" s="28" t="str">
        <f t="shared" si="2"/>
        <v xml:space="preserve">  </v>
      </c>
    </row>
    <row r="80" spans="1:9" ht="20.100000000000001" customHeight="1">
      <c r="A80" s="14"/>
      <c r="B80" s="25"/>
      <c r="C80" s="26" t="s">
        <v>100</v>
      </c>
      <c r="D80" s="27">
        <v>1061</v>
      </c>
      <c r="E80" s="429"/>
      <c r="F80" s="446"/>
      <c r="G80" s="425"/>
      <c r="H80" s="443"/>
      <c r="I80" s="28" t="str">
        <f t="shared" si="2"/>
        <v xml:space="preserve">  </v>
      </c>
    </row>
    <row r="81" spans="1:9" ht="20.100000000000001" customHeight="1" thickBot="1">
      <c r="A81" s="14"/>
      <c r="B81" s="18"/>
      <c r="C81" s="36" t="s">
        <v>101</v>
      </c>
      <c r="D81" s="17">
        <v>1062</v>
      </c>
      <c r="E81" s="37"/>
      <c r="F81" s="447"/>
      <c r="G81" s="448"/>
      <c r="H81" s="445"/>
      <c r="I81" s="38" t="str">
        <f t="shared" si="2"/>
        <v xml:space="preserve">  </v>
      </c>
    </row>
    <row r="82" spans="1:9" s="1" customFormat="1">
      <c r="B82" s="39"/>
      <c r="F82" s="410"/>
    </row>
    <row r="83" spans="1:9" s="1" customFormat="1">
      <c r="B83" s="3" t="s">
        <v>102</v>
      </c>
      <c r="F83" s="410"/>
    </row>
    <row r="84" spans="1:9" s="1" customFormat="1">
      <c r="F84" s="410"/>
    </row>
    <row r="85" spans="1:9" s="1" customFormat="1">
      <c r="F85" s="410"/>
    </row>
    <row r="86" spans="1:9" s="1" customFormat="1">
      <c r="F86" s="410"/>
    </row>
    <row r="87" spans="1:9" s="1" customFormat="1">
      <c r="F87" s="410"/>
    </row>
    <row r="88" spans="1:9" s="1" customFormat="1">
      <c r="F88" s="410"/>
    </row>
    <row r="89" spans="1:9" s="1" customFormat="1">
      <c r="F89" s="410"/>
    </row>
    <row r="90" spans="1:9" s="1" customFormat="1">
      <c r="F90" s="410"/>
    </row>
    <row r="91" spans="1:9" s="1" customFormat="1">
      <c r="F91" s="410"/>
    </row>
    <row r="92" spans="1:9" s="1" customFormat="1">
      <c r="F92" s="410"/>
    </row>
    <row r="93" spans="1:9" s="1" customFormat="1">
      <c r="F93" s="410"/>
    </row>
    <row r="94" spans="1:9" s="1" customFormat="1">
      <c r="F94" s="410"/>
    </row>
    <row r="95" spans="1:9" s="1" customFormat="1">
      <c r="F95" s="410"/>
    </row>
    <row r="96" spans="1:9" s="1" customFormat="1">
      <c r="F96" s="410"/>
    </row>
    <row r="97" spans="6:6" s="1" customFormat="1">
      <c r="F97" s="410"/>
    </row>
    <row r="98" spans="6:6" s="1" customFormat="1">
      <c r="F98" s="410"/>
    </row>
    <row r="99" spans="6:6" s="1" customFormat="1">
      <c r="F99" s="410"/>
    </row>
    <row r="100" spans="6:6" s="1" customFormat="1">
      <c r="F100" s="410"/>
    </row>
    <row r="101" spans="6:6" s="1" customFormat="1">
      <c r="F101" s="410"/>
    </row>
    <row r="102" spans="6:6" s="1" customFormat="1">
      <c r="F102" s="410"/>
    </row>
    <row r="103" spans="6:6" s="1" customFormat="1">
      <c r="F103" s="410"/>
    </row>
    <row r="104" spans="6:6" s="1" customFormat="1">
      <c r="F104" s="410"/>
    </row>
    <row r="105" spans="6:6" s="1" customFormat="1">
      <c r="F105" s="410"/>
    </row>
    <row r="106" spans="6:6" s="1" customFormat="1">
      <c r="F106" s="410"/>
    </row>
    <row r="107" spans="6:6" s="1" customFormat="1">
      <c r="F107" s="410"/>
    </row>
    <row r="108" spans="6:6" s="1" customFormat="1">
      <c r="F108" s="410"/>
    </row>
    <row r="109" spans="6:6" s="1" customFormat="1">
      <c r="F109" s="410"/>
    </row>
    <row r="110" spans="6:6" s="1" customFormat="1">
      <c r="F110" s="410"/>
    </row>
    <row r="111" spans="6:6" s="1" customFormat="1">
      <c r="F111" s="410"/>
    </row>
    <row r="112" spans="6:6" s="1" customFormat="1">
      <c r="F112" s="410"/>
    </row>
    <row r="113" spans="6:6" s="1" customFormat="1">
      <c r="F113" s="410"/>
    </row>
    <row r="114" spans="6:6" s="1" customFormat="1">
      <c r="F114" s="410"/>
    </row>
    <row r="115" spans="6:6" s="1" customFormat="1">
      <c r="F115" s="410"/>
    </row>
    <row r="116" spans="6:6" s="1" customFormat="1">
      <c r="F116" s="410"/>
    </row>
    <row r="117" spans="6:6" s="1" customFormat="1">
      <c r="F117" s="410"/>
    </row>
    <row r="118" spans="6:6" s="1" customFormat="1">
      <c r="F118" s="410"/>
    </row>
    <row r="119" spans="6:6" s="1" customFormat="1">
      <c r="F119" s="410"/>
    </row>
    <row r="120" spans="6:6" s="1" customFormat="1">
      <c r="F120" s="410"/>
    </row>
    <row r="121" spans="6:6" s="1" customFormat="1">
      <c r="F121" s="410"/>
    </row>
    <row r="122" spans="6:6" s="1" customFormat="1">
      <c r="F122" s="410"/>
    </row>
    <row r="123" spans="6:6" s="1" customFormat="1">
      <c r="F123" s="410"/>
    </row>
    <row r="124" spans="6:6" s="1" customFormat="1">
      <c r="F124" s="410"/>
    </row>
    <row r="125" spans="6:6" s="1" customFormat="1">
      <c r="F125" s="410"/>
    </row>
    <row r="126" spans="6:6" s="1" customFormat="1">
      <c r="F126" s="410"/>
    </row>
    <row r="127" spans="6:6" s="1" customFormat="1">
      <c r="F127" s="410"/>
    </row>
    <row r="128" spans="6:6" s="1" customFormat="1">
      <c r="F128" s="410"/>
    </row>
    <row r="129" spans="6:6" s="1" customFormat="1">
      <c r="F129" s="410"/>
    </row>
    <row r="130" spans="6:6" s="1" customFormat="1">
      <c r="F130" s="410"/>
    </row>
    <row r="131" spans="6:6" s="1" customFormat="1">
      <c r="F131" s="410"/>
    </row>
    <row r="132" spans="6:6" s="1" customFormat="1">
      <c r="F132" s="410"/>
    </row>
    <row r="133" spans="6:6" s="1" customFormat="1">
      <c r="F133" s="410"/>
    </row>
    <row r="134" spans="6:6" s="1" customFormat="1">
      <c r="F134" s="410"/>
    </row>
    <row r="135" spans="6:6" s="1" customFormat="1">
      <c r="F135" s="410"/>
    </row>
    <row r="136" spans="6:6" s="1" customFormat="1">
      <c r="F136" s="410"/>
    </row>
    <row r="137" spans="6:6" s="1" customFormat="1">
      <c r="F137" s="410"/>
    </row>
    <row r="138" spans="6:6" s="1" customFormat="1">
      <c r="F138" s="410"/>
    </row>
    <row r="139" spans="6:6" s="1" customFormat="1">
      <c r="F139" s="410"/>
    </row>
    <row r="140" spans="6:6" s="1" customFormat="1">
      <c r="F140" s="410"/>
    </row>
    <row r="141" spans="6:6" s="1" customFormat="1">
      <c r="F141" s="410"/>
    </row>
    <row r="142" spans="6:6" s="1" customFormat="1">
      <c r="F142" s="410"/>
    </row>
    <row r="143" spans="6:6" s="1" customFormat="1">
      <c r="F143" s="410"/>
    </row>
    <row r="144" spans="6:6" s="1" customFormat="1">
      <c r="F144" s="410"/>
    </row>
    <row r="145" spans="6:6" s="1" customFormat="1">
      <c r="F145" s="410"/>
    </row>
    <row r="146" spans="6:6" s="1" customFormat="1">
      <c r="F146" s="410"/>
    </row>
    <row r="147" spans="6:6" s="1" customFormat="1">
      <c r="F147" s="410"/>
    </row>
    <row r="148" spans="6:6" s="1" customFormat="1">
      <c r="F148" s="410"/>
    </row>
  </sheetData>
  <mergeCells count="72">
    <mergeCell ref="H73:H74"/>
    <mergeCell ref="I73:I74"/>
    <mergeCell ref="B73:B74"/>
    <mergeCell ref="D73:D74"/>
    <mergeCell ref="E73:E74"/>
    <mergeCell ref="F73:F74"/>
    <mergeCell ref="G73:G74"/>
    <mergeCell ref="H64:H65"/>
    <mergeCell ref="I64:I65"/>
    <mergeCell ref="B71:B72"/>
    <mergeCell ref="D71:D72"/>
    <mergeCell ref="E71:E72"/>
    <mergeCell ref="F71:F72"/>
    <mergeCell ref="G71:G72"/>
    <mergeCell ref="H71:H72"/>
    <mergeCell ref="I71:I72"/>
    <mergeCell ref="B64:B65"/>
    <mergeCell ref="D64:D65"/>
    <mergeCell ref="E64:E65"/>
    <mergeCell ref="F64:F65"/>
    <mergeCell ref="G64:G65"/>
    <mergeCell ref="H56:H57"/>
    <mergeCell ref="I56:I57"/>
    <mergeCell ref="B62:B63"/>
    <mergeCell ref="D62:D63"/>
    <mergeCell ref="E62:E63"/>
    <mergeCell ref="F62:F63"/>
    <mergeCell ref="G62:G63"/>
    <mergeCell ref="H62:H63"/>
    <mergeCell ref="I62:I63"/>
    <mergeCell ref="B56:B57"/>
    <mergeCell ref="D56:D57"/>
    <mergeCell ref="E56:E57"/>
    <mergeCell ref="F56:F57"/>
    <mergeCell ref="G56:G57"/>
    <mergeCell ref="H42:H43"/>
    <mergeCell ref="I42:I43"/>
    <mergeCell ref="B54:B55"/>
    <mergeCell ref="D54:D55"/>
    <mergeCell ref="E54:E55"/>
    <mergeCell ref="F54:F55"/>
    <mergeCell ref="G54:G55"/>
    <mergeCell ref="H54:H55"/>
    <mergeCell ref="I54:I55"/>
    <mergeCell ref="B42:B43"/>
    <mergeCell ref="D42:D43"/>
    <mergeCell ref="E42:E43"/>
    <mergeCell ref="F42:F43"/>
    <mergeCell ref="G42:G43"/>
    <mergeCell ref="H9:H10"/>
    <mergeCell ref="I9:I10"/>
    <mergeCell ref="B36:B37"/>
    <mergeCell ref="D36:D37"/>
    <mergeCell ref="E36:E37"/>
    <mergeCell ref="F36:F37"/>
    <mergeCell ref="G36:G37"/>
    <mergeCell ref="H36:H37"/>
    <mergeCell ref="I36:I37"/>
    <mergeCell ref="B9:B10"/>
    <mergeCell ref="D9:D10"/>
    <mergeCell ref="E9:E10"/>
    <mergeCell ref="F9:F10"/>
    <mergeCell ref="G9:G10"/>
    <mergeCell ref="B2:I2"/>
    <mergeCell ref="B3:I3"/>
    <mergeCell ref="B6:B7"/>
    <mergeCell ref="C6:C7"/>
    <mergeCell ref="D6:D7"/>
    <mergeCell ref="E6:E7"/>
    <mergeCell ref="F6:F7"/>
    <mergeCell ref="G6:H6"/>
    <mergeCell ref="I6:I7"/>
  </mergeCells>
  <pageMargins left="0.118055555555556" right="0.118055555555556" top="0.74791666666666701" bottom="0.74791666666666701" header="0.51180555555555496" footer="0.51180555555555496"/>
  <pageSetup paperSize="9" scale="55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AMJ30"/>
  <sheetViews>
    <sheetView showGridLines="0" zoomScale="75" zoomScaleNormal="75" workbookViewId="0">
      <selection activeCell="S9" sqref="S9"/>
    </sheetView>
  </sheetViews>
  <sheetFormatPr defaultColWidth="9.140625" defaultRowHeight="15.75"/>
  <cols>
    <col min="1" max="1" width="1.5703125" style="1" customWidth="1"/>
    <col min="2" max="2" width="31.7109375" style="1" customWidth="1"/>
    <col min="3" max="3" width="28.28515625" style="1" customWidth="1"/>
    <col min="4" max="4" width="12.85546875" style="1" customWidth="1"/>
    <col min="5" max="5" width="16.7109375" style="1" customWidth="1"/>
    <col min="6" max="6" width="19.42578125" style="1" customWidth="1"/>
    <col min="7" max="8" width="27.28515625" style="1" customWidth="1"/>
    <col min="9" max="9" width="13.7109375" style="1" customWidth="1"/>
    <col min="10" max="10" width="13.85546875" style="1" customWidth="1"/>
    <col min="11" max="11" width="14" style="1" customWidth="1"/>
    <col min="12" max="14" width="13.85546875" style="1" customWidth="1"/>
    <col min="15" max="22" width="12.28515625" style="1" customWidth="1"/>
    <col min="23" max="1024" width="9.140625" style="1"/>
  </cols>
  <sheetData>
    <row r="2" spans="1:23" ht="18.75">
      <c r="V2" s="88" t="s">
        <v>643</v>
      </c>
    </row>
    <row r="3" spans="1:23">
      <c r="A3" s="172"/>
    </row>
    <row r="4" spans="1:23" ht="20.25">
      <c r="A4" s="172"/>
      <c r="B4" s="654" t="s">
        <v>644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</row>
    <row r="5" spans="1:23">
      <c r="D5" s="175"/>
      <c r="E5" s="175"/>
      <c r="F5" s="175"/>
      <c r="G5" s="175"/>
      <c r="H5" s="175"/>
      <c r="J5" s="175"/>
      <c r="K5" s="175"/>
      <c r="L5" s="175"/>
      <c r="M5" s="175"/>
      <c r="N5" s="175"/>
    </row>
    <row r="6" spans="1:23" ht="38.25" customHeight="1">
      <c r="B6" s="715" t="s">
        <v>645</v>
      </c>
      <c r="C6" s="716" t="s">
        <v>646</v>
      </c>
      <c r="D6" s="717" t="s">
        <v>647</v>
      </c>
      <c r="E6" s="718" t="s">
        <v>648</v>
      </c>
      <c r="F6" s="718" t="s">
        <v>649</v>
      </c>
      <c r="G6" s="718" t="s">
        <v>761</v>
      </c>
      <c r="H6" s="718" t="s">
        <v>762</v>
      </c>
      <c r="I6" s="718" t="s">
        <v>650</v>
      </c>
      <c r="J6" s="718" t="s">
        <v>651</v>
      </c>
      <c r="K6" s="718" t="s">
        <v>652</v>
      </c>
      <c r="L6" s="718" t="s">
        <v>653</v>
      </c>
      <c r="M6" s="718" t="s">
        <v>654</v>
      </c>
      <c r="N6" s="718" t="s">
        <v>655</v>
      </c>
      <c r="O6" s="719" t="s">
        <v>656</v>
      </c>
      <c r="P6" s="719"/>
      <c r="Q6" s="719"/>
      <c r="R6" s="719"/>
      <c r="S6" s="719"/>
      <c r="T6" s="719"/>
      <c r="U6" s="719"/>
      <c r="V6" s="719"/>
    </row>
    <row r="7" spans="1:23" ht="48.75" customHeight="1">
      <c r="B7" s="715"/>
      <c r="C7" s="716"/>
      <c r="D7" s="717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288" t="s">
        <v>657</v>
      </c>
      <c r="P7" s="288" t="s">
        <v>658</v>
      </c>
      <c r="Q7" s="288" t="s">
        <v>659</v>
      </c>
      <c r="R7" s="288" t="s">
        <v>660</v>
      </c>
      <c r="S7" s="288" t="s">
        <v>661</v>
      </c>
      <c r="T7" s="288" t="s">
        <v>662</v>
      </c>
      <c r="U7" s="288" t="s">
        <v>663</v>
      </c>
      <c r="V7" s="289" t="s">
        <v>664</v>
      </c>
    </row>
    <row r="8" spans="1:23" ht="24.95" customHeight="1">
      <c r="B8" s="290" t="s">
        <v>665</v>
      </c>
      <c r="C8" s="291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3"/>
    </row>
    <row r="9" spans="1:23" ht="24.95" customHeight="1" thickBot="1">
      <c r="B9" s="294" t="s">
        <v>739</v>
      </c>
      <c r="C9" s="295" t="s">
        <v>740</v>
      </c>
      <c r="D9" s="386" t="s">
        <v>741</v>
      </c>
      <c r="E9" s="388">
        <v>6000000</v>
      </c>
      <c r="F9" s="386" t="s">
        <v>742</v>
      </c>
      <c r="G9" s="388">
        <v>800000</v>
      </c>
      <c r="H9" s="389">
        <v>800000</v>
      </c>
      <c r="I9" s="386">
        <v>2021</v>
      </c>
      <c r="J9" s="386">
        <v>60</v>
      </c>
      <c r="K9" s="386">
        <v>0</v>
      </c>
      <c r="L9" s="386" t="s">
        <v>743</v>
      </c>
      <c r="M9" s="386">
        <v>4.7300000000000004</v>
      </c>
      <c r="N9" s="386">
        <v>12</v>
      </c>
      <c r="O9" s="385">
        <v>300000</v>
      </c>
      <c r="P9" s="385">
        <v>300000</v>
      </c>
      <c r="Q9" s="385">
        <v>200000</v>
      </c>
      <c r="R9" s="385">
        <v>0</v>
      </c>
      <c r="S9" s="385">
        <v>40256.94</v>
      </c>
      <c r="T9" s="385">
        <v>34202.68</v>
      </c>
      <c r="U9" s="385">
        <v>28078.21</v>
      </c>
      <c r="V9" s="390"/>
    </row>
    <row r="10" spans="1:23" ht="24.95" customHeight="1">
      <c r="B10" s="721" t="s">
        <v>667</v>
      </c>
      <c r="C10" s="721"/>
      <c r="D10" s="721"/>
      <c r="E10" s="721"/>
      <c r="F10" s="721"/>
      <c r="G10" s="721"/>
      <c r="H10" s="387">
        <f>SUM(H9:H9)</f>
        <v>800000</v>
      </c>
      <c r="I10" s="298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300"/>
    </row>
    <row r="11" spans="1:23" ht="24.95" customHeight="1">
      <c r="B11" s="301" t="s">
        <v>668</v>
      </c>
      <c r="C11" s="302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4"/>
    </row>
    <row r="12" spans="1:23" ht="24.95" customHeight="1">
      <c r="B12" s="294" t="s">
        <v>666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6"/>
    </row>
    <row r="13" spans="1:23" ht="24.95" customHeight="1">
      <c r="B13" s="294" t="s">
        <v>666</v>
      </c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6"/>
    </row>
    <row r="14" spans="1:23" ht="24.95" customHeight="1">
      <c r="B14" s="294" t="s">
        <v>666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6"/>
    </row>
    <row r="15" spans="1:23" ht="24.95" customHeight="1">
      <c r="B15" s="294" t="s">
        <v>666</v>
      </c>
      <c r="C15" s="295"/>
      <c r="D15" s="295"/>
      <c r="E15" s="295"/>
      <c r="F15" s="295"/>
      <c r="G15" s="295"/>
      <c r="H15" s="297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6"/>
    </row>
    <row r="16" spans="1:23" ht="24.95" customHeight="1">
      <c r="B16" s="722" t="s">
        <v>669</v>
      </c>
      <c r="C16" s="722"/>
      <c r="D16" s="722"/>
      <c r="E16" s="722"/>
      <c r="F16" s="722"/>
      <c r="G16" s="722"/>
      <c r="H16" s="305"/>
      <c r="I16" s="306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11"/>
    </row>
    <row r="17" spans="2:23" ht="24.95" customHeight="1">
      <c r="B17" s="723" t="s">
        <v>670</v>
      </c>
      <c r="C17" s="723"/>
      <c r="D17" s="723"/>
      <c r="E17" s="723"/>
      <c r="F17" s="723"/>
      <c r="G17" s="723"/>
      <c r="H17" s="391">
        <f>SUM(H10)</f>
        <v>800000</v>
      </c>
      <c r="I17" s="30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2:23" ht="24.95" customHeight="1">
      <c r="B18" s="724" t="s">
        <v>671</v>
      </c>
      <c r="C18" s="724"/>
      <c r="D18" s="724"/>
      <c r="E18" s="724"/>
      <c r="F18" s="724"/>
      <c r="G18" s="724"/>
      <c r="H18" s="309"/>
      <c r="I18" s="308"/>
      <c r="J18" s="11"/>
      <c r="K18" s="11"/>
      <c r="L18" s="11"/>
      <c r="M18" s="11"/>
      <c r="N18" s="11"/>
      <c r="O18" s="11"/>
      <c r="P18" s="11"/>
    </row>
    <row r="19" spans="2:23" ht="24.95" customHeight="1">
      <c r="B19" s="725" t="s">
        <v>672</v>
      </c>
      <c r="C19" s="725"/>
      <c r="D19" s="725"/>
      <c r="E19" s="725"/>
      <c r="F19" s="725"/>
      <c r="G19" s="725"/>
      <c r="H19" s="392">
        <f>SUM(H17)</f>
        <v>800000</v>
      </c>
      <c r="I19" s="11"/>
      <c r="J19" s="11"/>
      <c r="K19" s="11"/>
      <c r="L19" s="11"/>
      <c r="M19" s="11"/>
      <c r="N19" s="11"/>
      <c r="O19" s="11"/>
      <c r="P19" s="11"/>
    </row>
    <row r="21" spans="2:23">
      <c r="B21" s="1" t="s">
        <v>102</v>
      </c>
      <c r="C21" s="310"/>
      <c r="D21" s="172"/>
      <c r="E21" s="172"/>
      <c r="F21" s="172"/>
    </row>
    <row r="22" spans="2:23">
      <c r="B22" s="172"/>
      <c r="C22" s="172"/>
      <c r="D22" s="172"/>
      <c r="E22" s="172"/>
      <c r="F22" s="172"/>
      <c r="G22" s="172"/>
    </row>
    <row r="24" spans="2:23">
      <c r="B24" s="720"/>
      <c r="C24" s="720"/>
      <c r="E24" s="268"/>
      <c r="F24" s="268"/>
      <c r="G24" s="311"/>
      <c r="T24" s="86"/>
    </row>
    <row r="25" spans="2:23">
      <c r="D25" s="268"/>
    </row>
    <row r="27" spans="2:23">
      <c r="F27" s="11"/>
      <c r="G27" s="11"/>
      <c r="H27" s="11"/>
      <c r="I27" s="11"/>
      <c r="J27" s="11"/>
      <c r="K27" s="11"/>
    </row>
    <row r="28" spans="2:23">
      <c r="F28" s="269"/>
      <c r="G28" s="269"/>
      <c r="H28" s="269"/>
      <c r="I28" s="269"/>
      <c r="J28" s="11"/>
      <c r="K28" s="11"/>
    </row>
    <row r="29" spans="2:23">
      <c r="F29" s="269"/>
      <c r="G29" s="269"/>
      <c r="H29" s="269"/>
      <c r="I29" s="269"/>
      <c r="J29" s="11"/>
      <c r="K29" s="11"/>
    </row>
    <row r="30" spans="2:23">
      <c r="F30" s="11"/>
      <c r="G30" s="11"/>
      <c r="H30" s="11"/>
      <c r="I30" s="11"/>
      <c r="J30" s="11"/>
      <c r="K30" s="11"/>
    </row>
  </sheetData>
  <mergeCells count="21">
    <mergeCell ref="B24:C24"/>
    <mergeCell ref="B10:G10"/>
    <mergeCell ref="B16:G16"/>
    <mergeCell ref="B17:G17"/>
    <mergeCell ref="B18:G18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V6"/>
  </mergeCells>
  <pageMargins left="3.9583333333333297E-2" right="3.9583333333333297E-2" top="0.74791666666666701" bottom="0.74791666666666701" header="0.51180555555555496" footer="0.51180555555555496"/>
  <pageSetup scale="3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AMI62"/>
  <sheetViews>
    <sheetView showGridLines="0" topLeftCell="A34" zoomScale="55" zoomScaleNormal="55" workbookViewId="0">
      <selection activeCell="A59" sqref="A59"/>
    </sheetView>
  </sheetViews>
  <sheetFormatPr defaultColWidth="9.140625" defaultRowHeight="15.75"/>
  <cols>
    <col min="1" max="1" width="21.7109375" style="86" customWidth="1"/>
    <col min="2" max="2" width="28.7109375" style="312" customWidth="1"/>
    <col min="3" max="3" width="60.5703125" style="86" customWidth="1"/>
    <col min="4" max="6" width="50.7109375" style="86" customWidth="1"/>
    <col min="7" max="1023" width="9.140625" style="86"/>
  </cols>
  <sheetData>
    <row r="1" spans="1:17" ht="20.25">
      <c r="A1" s="313"/>
      <c r="B1" s="314"/>
      <c r="C1" s="313"/>
      <c r="D1" s="313"/>
      <c r="E1" s="313"/>
      <c r="F1" s="313"/>
    </row>
    <row r="2" spans="1:17" ht="20.25">
      <c r="A2" s="315"/>
      <c r="B2" s="316"/>
      <c r="C2" s="317"/>
      <c r="D2" s="317"/>
      <c r="E2" s="317"/>
      <c r="F2" s="317"/>
    </row>
    <row r="3" spans="1:17" ht="20.25">
      <c r="A3" s="318"/>
      <c r="B3" s="316"/>
      <c r="C3" s="317"/>
      <c r="D3" s="317"/>
      <c r="E3" s="317"/>
      <c r="F3" s="319" t="s">
        <v>673</v>
      </c>
    </row>
    <row r="4" spans="1:17" ht="20.25">
      <c r="A4" s="313"/>
      <c r="B4" s="314"/>
      <c r="C4" s="313"/>
      <c r="D4" s="313"/>
      <c r="E4" s="313"/>
      <c r="F4" s="313"/>
    </row>
    <row r="5" spans="1:17" ht="30">
      <c r="A5" s="727" t="s">
        <v>674</v>
      </c>
      <c r="B5" s="727"/>
      <c r="C5" s="727"/>
      <c r="D5" s="727"/>
      <c r="E5" s="727"/>
      <c r="F5" s="727"/>
      <c r="G5" s="89"/>
      <c r="H5" s="89"/>
      <c r="I5" s="89"/>
      <c r="J5" s="89"/>
    </row>
    <row r="6" spans="1:17" ht="20.25">
      <c r="A6" s="313"/>
      <c r="B6" s="314"/>
      <c r="C6" s="313"/>
      <c r="D6" s="313"/>
      <c r="E6" s="313"/>
      <c r="F6" s="313"/>
    </row>
    <row r="7" spans="1:17" ht="21" thickBot="1">
      <c r="A7" s="313"/>
      <c r="B7" s="314"/>
      <c r="C7" s="313"/>
      <c r="D7" s="313"/>
      <c r="E7" s="313"/>
      <c r="F7" s="313"/>
    </row>
    <row r="8" spans="1:17" s="96" customFormat="1" ht="65.099999999999994" customHeight="1" thickBot="1">
      <c r="A8" s="320" t="s">
        <v>675</v>
      </c>
      <c r="B8" s="380" t="s">
        <v>5</v>
      </c>
      <c r="C8" s="321" t="s">
        <v>676</v>
      </c>
      <c r="D8" s="321" t="s">
        <v>677</v>
      </c>
      <c r="E8" s="321" t="s">
        <v>678</v>
      </c>
      <c r="F8" s="322" t="s">
        <v>679</v>
      </c>
      <c r="G8" s="323"/>
      <c r="H8" s="323"/>
      <c r="I8" s="728"/>
      <c r="J8" s="728"/>
      <c r="K8" s="728"/>
      <c r="L8" s="728"/>
      <c r="M8" s="728"/>
      <c r="N8" s="728"/>
      <c r="O8" s="728"/>
      <c r="P8" s="101"/>
      <c r="Q8" s="101"/>
    </row>
    <row r="9" spans="1:17" s="96" customFormat="1" ht="19.899999999999999" customHeight="1" thickBot="1">
      <c r="A9" s="324">
        <v>1</v>
      </c>
      <c r="B9" s="381">
        <v>2</v>
      </c>
      <c r="C9" s="325">
        <v>3</v>
      </c>
      <c r="D9" s="325">
        <v>4</v>
      </c>
      <c r="E9" s="325">
        <v>5</v>
      </c>
      <c r="F9" s="326">
        <v>6</v>
      </c>
      <c r="G9" s="323"/>
      <c r="H9" s="323"/>
      <c r="I9" s="728"/>
      <c r="J9" s="728"/>
      <c r="K9" s="728"/>
      <c r="L9" s="728"/>
      <c r="M9" s="728"/>
      <c r="N9" s="728"/>
      <c r="O9" s="728"/>
      <c r="P9" s="101"/>
      <c r="Q9" s="101"/>
    </row>
    <row r="10" spans="1:17" s="96" customFormat="1" ht="35.1" customHeight="1">
      <c r="A10" s="729" t="s">
        <v>793</v>
      </c>
      <c r="B10" s="333" t="s">
        <v>680</v>
      </c>
      <c r="C10" s="328" t="s">
        <v>722</v>
      </c>
      <c r="D10" s="376" t="s">
        <v>723</v>
      </c>
      <c r="E10" s="400">
        <v>1104668.1299999999</v>
      </c>
      <c r="F10" s="400">
        <v>1104668.1299999999</v>
      </c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s="96" customFormat="1" ht="35.1" customHeight="1">
      <c r="A11" s="730"/>
      <c r="B11" s="333" t="s">
        <v>680</v>
      </c>
      <c r="C11" s="328" t="s">
        <v>722</v>
      </c>
      <c r="D11" s="376" t="s">
        <v>724</v>
      </c>
      <c r="E11" s="377">
        <v>1877841.73</v>
      </c>
      <c r="F11" s="377">
        <v>1877841.73</v>
      </c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96" customFormat="1" ht="35.1" customHeight="1">
      <c r="A12" s="730"/>
      <c r="B12" s="333" t="s">
        <v>680</v>
      </c>
      <c r="C12" s="328" t="s">
        <v>722</v>
      </c>
      <c r="D12" s="376" t="s">
        <v>725</v>
      </c>
      <c r="E12" s="377">
        <v>772956.03</v>
      </c>
      <c r="F12" s="377">
        <v>772956.03</v>
      </c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s="96" customFormat="1" ht="35.1" customHeight="1">
      <c r="A13" s="730"/>
      <c r="B13" s="333" t="s">
        <v>680</v>
      </c>
      <c r="C13" s="328" t="s">
        <v>722</v>
      </c>
      <c r="D13" s="376" t="s">
        <v>726</v>
      </c>
      <c r="E13" s="377">
        <v>21732.63</v>
      </c>
      <c r="F13" s="377">
        <v>21732.63</v>
      </c>
      <c r="I13" s="101"/>
      <c r="J13" s="101"/>
      <c r="K13" s="101"/>
      <c r="L13" s="101"/>
      <c r="M13" s="101"/>
      <c r="N13" s="101"/>
      <c r="O13" s="101"/>
      <c r="P13" s="101"/>
      <c r="Q13" s="101"/>
    </row>
    <row r="14" spans="1:17" s="96" customFormat="1" ht="35.1" customHeight="1">
      <c r="A14" s="730"/>
      <c r="B14" s="333" t="s">
        <v>680</v>
      </c>
      <c r="C14" s="328" t="s">
        <v>722</v>
      </c>
      <c r="D14" s="376" t="s">
        <v>727</v>
      </c>
      <c r="E14" s="377">
        <v>12320777.77</v>
      </c>
      <c r="F14" s="377">
        <v>12320777.77</v>
      </c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17" s="96" customFormat="1" ht="35.1" customHeight="1">
      <c r="A15" s="730"/>
      <c r="B15" s="333" t="s">
        <v>680</v>
      </c>
      <c r="C15" s="328" t="s">
        <v>722</v>
      </c>
      <c r="D15" s="376" t="s">
        <v>728</v>
      </c>
      <c r="E15" s="377">
        <v>67976.53</v>
      </c>
      <c r="F15" s="377">
        <v>67976.53</v>
      </c>
    </row>
    <row r="16" spans="1:17" s="96" customFormat="1" ht="35.1" customHeight="1">
      <c r="A16" s="730"/>
      <c r="B16" s="327" t="s">
        <v>680</v>
      </c>
      <c r="C16" s="328" t="s">
        <v>722</v>
      </c>
      <c r="D16" s="376" t="s">
        <v>727</v>
      </c>
      <c r="E16" s="377">
        <v>0</v>
      </c>
      <c r="F16" s="377">
        <v>0</v>
      </c>
    </row>
    <row r="17" spans="1:6" s="96" customFormat="1" ht="35.1" customHeight="1">
      <c r="A17" s="730"/>
      <c r="B17" s="327" t="s">
        <v>680</v>
      </c>
      <c r="C17" s="328" t="s">
        <v>722</v>
      </c>
      <c r="D17" s="376" t="s">
        <v>750</v>
      </c>
      <c r="E17" s="374">
        <v>1380401.2</v>
      </c>
      <c r="F17" s="374">
        <v>1380401.2</v>
      </c>
    </row>
    <row r="18" spans="1:6" s="96" customFormat="1" ht="35.1" customHeight="1">
      <c r="A18" s="730"/>
      <c r="B18" s="327" t="s">
        <v>680</v>
      </c>
      <c r="C18" s="328" t="s">
        <v>730</v>
      </c>
      <c r="D18" s="376" t="s">
        <v>730</v>
      </c>
      <c r="E18" s="405">
        <v>0</v>
      </c>
      <c r="F18" s="405">
        <v>0</v>
      </c>
    </row>
    <row r="19" spans="1:6" s="96" customFormat="1" ht="35.1" customHeight="1" thickBot="1">
      <c r="A19" s="731"/>
      <c r="B19" s="329" t="s">
        <v>681</v>
      </c>
      <c r="C19" s="334"/>
      <c r="D19" s="334"/>
      <c r="E19" s="406">
        <f>SUM(E10:E18)</f>
        <v>17546354.02</v>
      </c>
      <c r="F19" s="406">
        <f>SUM(F10:F18)</f>
        <v>17546354.02</v>
      </c>
    </row>
    <row r="20" spans="1:6" s="96" customFormat="1" ht="35.1" customHeight="1" thickBot="1">
      <c r="A20" s="732" t="s">
        <v>794</v>
      </c>
      <c r="B20" s="378" t="s">
        <v>680</v>
      </c>
      <c r="C20" s="328" t="s">
        <v>722</v>
      </c>
      <c r="D20" s="376" t="s">
        <v>723</v>
      </c>
      <c r="E20" s="377">
        <v>1353521.4</v>
      </c>
      <c r="F20" s="377">
        <v>1353521.4</v>
      </c>
    </row>
    <row r="21" spans="1:6" s="96" customFormat="1" ht="35.1" customHeight="1" thickBot="1">
      <c r="A21" s="733"/>
      <c r="B21" s="378" t="s">
        <v>680</v>
      </c>
      <c r="C21" s="328" t="s">
        <v>722</v>
      </c>
      <c r="D21" s="376" t="s">
        <v>724</v>
      </c>
      <c r="E21" s="377">
        <v>2467253.2599999998</v>
      </c>
      <c r="F21" s="377">
        <v>2467253.2599999998</v>
      </c>
    </row>
    <row r="22" spans="1:6" s="96" customFormat="1" ht="35.1" customHeight="1" thickBot="1">
      <c r="A22" s="733"/>
      <c r="B22" s="378" t="s">
        <v>680</v>
      </c>
      <c r="C22" s="328" t="s">
        <v>722</v>
      </c>
      <c r="D22" s="376" t="s">
        <v>725</v>
      </c>
      <c r="E22" s="377">
        <v>1036102.76</v>
      </c>
      <c r="F22" s="377">
        <v>1036102.76</v>
      </c>
    </row>
    <row r="23" spans="1:6" s="96" customFormat="1" ht="35.1" customHeight="1" thickBot="1">
      <c r="A23" s="733"/>
      <c r="B23" s="378" t="s">
        <v>680</v>
      </c>
      <c r="C23" s="328" t="s">
        <v>722</v>
      </c>
      <c r="D23" s="376" t="s">
        <v>726</v>
      </c>
      <c r="E23" s="377">
        <v>21732.63</v>
      </c>
      <c r="F23" s="377">
        <v>21732.63</v>
      </c>
    </row>
    <row r="24" spans="1:6" s="96" customFormat="1" ht="35.1" customHeight="1" thickBot="1">
      <c r="A24" s="733"/>
      <c r="B24" s="378" t="s">
        <v>680</v>
      </c>
      <c r="C24" s="328" t="s">
        <v>722</v>
      </c>
      <c r="D24" s="376" t="s">
        <v>727</v>
      </c>
      <c r="E24" s="377">
        <v>22944089.039999999</v>
      </c>
      <c r="F24" s="377">
        <v>22944089.039999999</v>
      </c>
    </row>
    <row r="25" spans="1:6" s="96" customFormat="1" ht="35.1" customHeight="1" thickBot="1">
      <c r="A25" s="733"/>
      <c r="B25" s="378" t="s">
        <v>680</v>
      </c>
      <c r="C25" s="328" t="s">
        <v>722</v>
      </c>
      <c r="D25" s="376" t="s">
        <v>728</v>
      </c>
      <c r="E25" s="377">
        <v>423530.87</v>
      </c>
      <c r="F25" s="377">
        <v>423530.87</v>
      </c>
    </row>
    <row r="26" spans="1:6" s="96" customFormat="1" ht="35.1" customHeight="1">
      <c r="A26" s="733"/>
      <c r="B26" s="378" t="s">
        <v>680</v>
      </c>
      <c r="C26" s="328" t="s">
        <v>722</v>
      </c>
      <c r="D26" s="376" t="s">
        <v>796</v>
      </c>
      <c r="E26" s="377">
        <v>160292.37</v>
      </c>
      <c r="F26" s="377">
        <v>160292.37</v>
      </c>
    </row>
    <row r="27" spans="1:6" s="96" customFormat="1" ht="35.1" customHeight="1">
      <c r="A27" s="733"/>
      <c r="B27" s="331" t="s">
        <v>680</v>
      </c>
      <c r="C27" s="328" t="s">
        <v>722</v>
      </c>
      <c r="D27" s="376" t="s">
        <v>750</v>
      </c>
      <c r="E27" s="374">
        <v>157557.1</v>
      </c>
      <c r="F27" s="374">
        <v>157557.1</v>
      </c>
    </row>
    <row r="28" spans="1:6" s="96" customFormat="1" ht="35.1" customHeight="1">
      <c r="A28" s="733"/>
      <c r="B28" s="331" t="s">
        <v>680</v>
      </c>
      <c r="C28" s="328" t="s">
        <v>730</v>
      </c>
      <c r="D28" s="376" t="s">
        <v>730</v>
      </c>
      <c r="E28" s="374">
        <v>10000.35</v>
      </c>
      <c r="F28" s="374">
        <v>10000.35</v>
      </c>
    </row>
    <row r="29" spans="1:6" s="96" customFormat="1" ht="35.1" customHeight="1" thickBot="1">
      <c r="A29" s="734"/>
      <c r="B29" s="329" t="s">
        <v>681</v>
      </c>
      <c r="C29" s="330"/>
      <c r="D29" s="330"/>
      <c r="E29" s="403">
        <f>SUM(E20:E28)</f>
        <v>28574079.780000005</v>
      </c>
      <c r="F29" s="403">
        <f>SUM(F20:F28)</f>
        <v>28574079.780000005</v>
      </c>
    </row>
    <row r="30" spans="1:6" s="96" customFormat="1" ht="35.1" customHeight="1">
      <c r="A30" s="732" t="s">
        <v>797</v>
      </c>
      <c r="B30" s="379" t="s">
        <v>680</v>
      </c>
      <c r="C30" s="328" t="s">
        <v>722</v>
      </c>
      <c r="D30" s="376" t="s">
        <v>723</v>
      </c>
      <c r="E30" s="374"/>
      <c r="F30" s="375"/>
    </row>
    <row r="31" spans="1:6" s="96" customFormat="1" ht="35.1" customHeight="1">
      <c r="A31" s="733"/>
      <c r="B31" s="379" t="s">
        <v>680</v>
      </c>
      <c r="C31" s="328" t="s">
        <v>722</v>
      </c>
      <c r="D31" s="376" t="s">
        <v>724</v>
      </c>
      <c r="E31" s="374"/>
      <c r="F31" s="375"/>
    </row>
    <row r="32" spans="1:6" s="96" customFormat="1" ht="35.1" customHeight="1">
      <c r="A32" s="733"/>
      <c r="B32" s="379" t="s">
        <v>680</v>
      </c>
      <c r="C32" s="328" t="s">
        <v>722</v>
      </c>
      <c r="D32" s="376" t="s">
        <v>725</v>
      </c>
      <c r="E32" s="374"/>
      <c r="F32" s="375"/>
    </row>
    <row r="33" spans="1:6" s="96" customFormat="1" ht="35.1" customHeight="1">
      <c r="A33" s="733"/>
      <c r="B33" s="379" t="s">
        <v>680</v>
      </c>
      <c r="C33" s="328" t="s">
        <v>722</v>
      </c>
      <c r="D33" s="376" t="s">
        <v>726</v>
      </c>
      <c r="E33" s="374"/>
      <c r="F33" s="375"/>
    </row>
    <row r="34" spans="1:6" s="96" customFormat="1" ht="35.1" customHeight="1">
      <c r="A34" s="733"/>
      <c r="B34" s="379" t="s">
        <v>680</v>
      </c>
      <c r="C34" s="328" t="s">
        <v>722</v>
      </c>
      <c r="D34" s="376" t="s">
        <v>727</v>
      </c>
      <c r="E34" s="374"/>
      <c r="F34" s="375"/>
    </row>
    <row r="35" spans="1:6" s="96" customFormat="1" ht="35.1" customHeight="1">
      <c r="A35" s="733"/>
      <c r="B35" s="379" t="s">
        <v>680</v>
      </c>
      <c r="C35" s="328" t="s">
        <v>722</v>
      </c>
      <c r="D35" s="376" t="s">
        <v>728</v>
      </c>
      <c r="E35" s="374"/>
      <c r="F35" s="375"/>
    </row>
    <row r="36" spans="1:6" s="96" customFormat="1" ht="35.1" customHeight="1">
      <c r="A36" s="733"/>
      <c r="B36" s="379" t="s">
        <v>680</v>
      </c>
      <c r="C36" s="328" t="s">
        <v>722</v>
      </c>
      <c r="D36" s="376" t="s">
        <v>727</v>
      </c>
      <c r="E36" s="374"/>
      <c r="F36" s="375"/>
    </row>
    <row r="37" spans="1:6" s="96" customFormat="1" ht="35.1" customHeight="1">
      <c r="A37" s="733"/>
      <c r="B37" s="379" t="s">
        <v>680</v>
      </c>
      <c r="C37" s="328" t="s">
        <v>722</v>
      </c>
      <c r="D37" s="376" t="s">
        <v>729</v>
      </c>
      <c r="E37" s="374"/>
      <c r="F37" s="375"/>
    </row>
    <row r="38" spans="1:6" s="96" customFormat="1" ht="35.1" customHeight="1">
      <c r="A38" s="733"/>
      <c r="B38" s="331" t="s">
        <v>680</v>
      </c>
      <c r="C38" s="328" t="s">
        <v>730</v>
      </c>
      <c r="D38" s="376" t="s">
        <v>730</v>
      </c>
      <c r="E38" s="374"/>
      <c r="F38" s="375"/>
    </row>
    <row r="39" spans="1:6" s="96" customFormat="1" ht="35.1" customHeight="1" thickBot="1">
      <c r="A39" s="734"/>
      <c r="B39" s="329" t="s">
        <v>681</v>
      </c>
      <c r="C39" s="334"/>
      <c r="D39" s="334"/>
      <c r="E39" s="403"/>
      <c r="F39" s="401"/>
    </row>
    <row r="40" spans="1:6" s="96" customFormat="1" ht="35.1" customHeight="1">
      <c r="A40" s="732" t="s">
        <v>798</v>
      </c>
      <c r="B40" s="327" t="s">
        <v>680</v>
      </c>
      <c r="C40" s="328" t="s">
        <v>722</v>
      </c>
      <c r="D40" s="376" t="s">
        <v>723</v>
      </c>
      <c r="E40" s="374"/>
      <c r="F40" s="374"/>
    </row>
    <row r="41" spans="1:6" s="96" customFormat="1" ht="35.1" customHeight="1">
      <c r="A41" s="733"/>
      <c r="B41" s="327" t="s">
        <v>680</v>
      </c>
      <c r="C41" s="328" t="s">
        <v>722</v>
      </c>
      <c r="D41" s="376" t="s">
        <v>724</v>
      </c>
      <c r="E41" s="374"/>
      <c r="F41" s="374"/>
    </row>
    <row r="42" spans="1:6" s="96" customFormat="1" ht="35.1" customHeight="1">
      <c r="A42" s="733"/>
      <c r="B42" s="327" t="s">
        <v>680</v>
      </c>
      <c r="C42" s="328" t="s">
        <v>722</v>
      </c>
      <c r="D42" s="376" t="s">
        <v>725</v>
      </c>
      <c r="E42" s="374"/>
      <c r="F42" s="374"/>
    </row>
    <row r="43" spans="1:6" s="96" customFormat="1" ht="35.1" customHeight="1">
      <c r="A43" s="733"/>
      <c r="B43" s="327" t="s">
        <v>680</v>
      </c>
      <c r="C43" s="328" t="s">
        <v>722</v>
      </c>
      <c r="D43" s="376" t="s">
        <v>726</v>
      </c>
      <c r="E43" s="374"/>
      <c r="F43" s="374"/>
    </row>
    <row r="44" spans="1:6" s="96" customFormat="1" ht="35.1" customHeight="1">
      <c r="A44" s="733"/>
      <c r="B44" s="327" t="s">
        <v>680</v>
      </c>
      <c r="C44" s="328" t="s">
        <v>722</v>
      </c>
      <c r="D44" s="376" t="s">
        <v>727</v>
      </c>
      <c r="E44" s="374"/>
      <c r="F44" s="374"/>
    </row>
    <row r="45" spans="1:6" s="96" customFormat="1" ht="35.1" customHeight="1">
      <c r="A45" s="733"/>
      <c r="B45" s="327" t="s">
        <v>680</v>
      </c>
      <c r="C45" s="328" t="s">
        <v>722</v>
      </c>
      <c r="D45" s="376" t="s">
        <v>728</v>
      </c>
      <c r="E45" s="374"/>
      <c r="F45" s="374"/>
    </row>
    <row r="46" spans="1:6" s="96" customFormat="1" ht="35.1" customHeight="1">
      <c r="A46" s="733"/>
      <c r="B46" s="327" t="s">
        <v>680</v>
      </c>
      <c r="C46" s="328" t="s">
        <v>722</v>
      </c>
      <c r="D46" s="376" t="s">
        <v>727</v>
      </c>
      <c r="E46" s="374"/>
      <c r="F46" s="374"/>
    </row>
    <row r="47" spans="1:6" s="96" customFormat="1" ht="35.1" customHeight="1">
      <c r="A47" s="733"/>
      <c r="B47" s="327" t="s">
        <v>680</v>
      </c>
      <c r="C47" s="328" t="s">
        <v>722</v>
      </c>
      <c r="D47" s="376" t="s">
        <v>729</v>
      </c>
      <c r="E47" s="374"/>
      <c r="F47" s="374"/>
    </row>
    <row r="48" spans="1:6" s="96" customFormat="1" ht="35.1" customHeight="1">
      <c r="A48" s="733"/>
      <c r="B48" s="327" t="s">
        <v>680</v>
      </c>
      <c r="C48" s="328" t="s">
        <v>730</v>
      </c>
      <c r="D48" s="376" t="s">
        <v>730</v>
      </c>
      <c r="E48" s="374"/>
      <c r="F48" s="374"/>
    </row>
    <row r="49" spans="1:9" s="96" customFormat="1" ht="35.1" customHeight="1" thickBot="1">
      <c r="A49" s="734"/>
      <c r="B49" s="329" t="s">
        <v>681</v>
      </c>
      <c r="C49" s="332"/>
      <c r="D49" s="332"/>
      <c r="E49" s="404"/>
      <c r="F49" s="404"/>
    </row>
    <row r="50" spans="1:9" s="96" customFormat="1" ht="35.1" customHeight="1" thickBot="1">
      <c r="A50" s="726" t="s">
        <v>799</v>
      </c>
      <c r="B50" s="333" t="s">
        <v>680</v>
      </c>
      <c r="C50" s="328" t="s">
        <v>722</v>
      </c>
      <c r="D50" s="376" t="s">
        <v>723</v>
      </c>
      <c r="E50" s="400"/>
      <c r="F50" s="400"/>
    </row>
    <row r="51" spans="1:9" s="96" customFormat="1" ht="35.1" customHeight="1" thickBot="1">
      <c r="A51" s="726"/>
      <c r="B51" s="333" t="s">
        <v>680</v>
      </c>
      <c r="C51" s="328" t="s">
        <v>722</v>
      </c>
      <c r="D51" s="376" t="s">
        <v>724</v>
      </c>
      <c r="E51" s="377"/>
      <c r="F51" s="377"/>
    </row>
    <row r="52" spans="1:9" s="96" customFormat="1" ht="35.1" customHeight="1" thickBot="1">
      <c r="A52" s="726"/>
      <c r="B52" s="333" t="s">
        <v>680</v>
      </c>
      <c r="C52" s="328" t="s">
        <v>722</v>
      </c>
      <c r="D52" s="376" t="s">
        <v>725</v>
      </c>
      <c r="E52" s="377"/>
      <c r="F52" s="377"/>
    </row>
    <row r="53" spans="1:9" s="96" customFormat="1" ht="35.1" customHeight="1" thickBot="1">
      <c r="A53" s="726"/>
      <c r="B53" s="333" t="s">
        <v>680</v>
      </c>
      <c r="C53" s="328" t="s">
        <v>722</v>
      </c>
      <c r="D53" s="376" t="s">
        <v>726</v>
      </c>
      <c r="E53" s="377"/>
      <c r="F53" s="377"/>
    </row>
    <row r="54" spans="1:9" s="96" customFormat="1" ht="35.1" customHeight="1" thickBot="1">
      <c r="A54" s="726"/>
      <c r="B54" s="333" t="s">
        <v>680</v>
      </c>
      <c r="C54" s="328" t="s">
        <v>722</v>
      </c>
      <c r="D54" s="376" t="s">
        <v>727</v>
      </c>
      <c r="E54" s="377"/>
      <c r="F54" s="377"/>
    </row>
    <row r="55" spans="1:9" s="96" customFormat="1" ht="35.1" customHeight="1" thickBot="1">
      <c r="A55" s="726"/>
      <c r="B55" s="333" t="s">
        <v>680</v>
      </c>
      <c r="C55" s="328" t="s">
        <v>722</v>
      </c>
      <c r="D55" s="376" t="s">
        <v>728</v>
      </c>
      <c r="E55" s="377"/>
      <c r="F55" s="377"/>
    </row>
    <row r="56" spans="1:9" s="96" customFormat="1" ht="34.5" customHeight="1" thickBot="1">
      <c r="A56" s="726"/>
      <c r="B56" s="327" t="s">
        <v>680</v>
      </c>
      <c r="C56" s="328" t="s">
        <v>722</v>
      </c>
      <c r="D56" s="376" t="s">
        <v>727</v>
      </c>
      <c r="E56" s="374"/>
      <c r="F56" s="374"/>
    </row>
    <row r="57" spans="1:9" s="96" customFormat="1" ht="35.1" customHeight="1" thickBot="1">
      <c r="A57" s="726"/>
      <c r="B57" s="327" t="s">
        <v>680</v>
      </c>
      <c r="C57" s="328" t="s">
        <v>730</v>
      </c>
      <c r="D57" s="376" t="s">
        <v>730</v>
      </c>
      <c r="E57" s="405"/>
      <c r="F57" s="405"/>
    </row>
    <row r="58" spans="1:9" s="96" customFormat="1" ht="35.1" customHeight="1" thickBot="1">
      <c r="A58" s="726"/>
      <c r="B58" s="329" t="s">
        <v>681</v>
      </c>
      <c r="C58" s="334"/>
      <c r="D58" s="330"/>
      <c r="E58" s="406"/>
      <c r="F58" s="406"/>
    </row>
    <row r="59" spans="1:9" s="96" customFormat="1" ht="20.25">
      <c r="A59" s="313"/>
      <c r="B59" s="314"/>
      <c r="C59" s="313"/>
      <c r="D59" s="313"/>
      <c r="E59" s="313"/>
      <c r="F59" s="313"/>
    </row>
    <row r="60" spans="1:9" ht="19.5" customHeight="1">
      <c r="A60" s="1"/>
      <c r="B60" s="1"/>
      <c r="C60" s="1"/>
      <c r="E60" s="73"/>
      <c r="F60" s="73"/>
      <c r="G60" s="73"/>
      <c r="H60" s="73"/>
      <c r="I60" s="73"/>
    </row>
    <row r="61" spans="1:9" ht="20.25">
      <c r="A61" s="313"/>
      <c r="B61" s="314"/>
      <c r="C61" s="313"/>
      <c r="D61" s="122"/>
      <c r="E61" s="313"/>
      <c r="F61" s="313"/>
    </row>
    <row r="62" spans="1:9" ht="20.25">
      <c r="A62" s="313"/>
      <c r="B62" s="314"/>
      <c r="C62" s="313"/>
      <c r="D62" s="313"/>
      <c r="E62" s="313"/>
      <c r="F62" s="313"/>
    </row>
  </sheetData>
  <mergeCells count="7">
    <mergeCell ref="A50:A58"/>
    <mergeCell ref="A5:F5"/>
    <mergeCell ref="I8:O9"/>
    <mergeCell ref="A10:A19"/>
    <mergeCell ref="A20:A29"/>
    <mergeCell ref="A30:A39"/>
    <mergeCell ref="A40:A49"/>
  </mergeCells>
  <printOptions horizontalCentered="1"/>
  <pageMargins left="0.23622047244094491" right="0.23622047244094491" top="0.74803149606299213" bottom="0.74803149606299213" header="0.51181102362204722" footer="0.51181102362204722"/>
  <pageSetup paperSize="9" scale="35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36"/>
  <sheetViews>
    <sheetView showGridLines="0" tabSelected="1" workbookViewId="0">
      <selection activeCell="J20" sqref="J20"/>
    </sheetView>
  </sheetViews>
  <sheetFormatPr defaultColWidth="9.140625" defaultRowHeight="15.75"/>
  <cols>
    <col min="1" max="1" width="1.140625" style="335" customWidth="1"/>
    <col min="2" max="2" width="5.5703125" style="335" customWidth="1"/>
    <col min="3" max="3" width="28.7109375" style="335" customWidth="1"/>
    <col min="4" max="7" width="14.7109375" style="335" customWidth="1"/>
    <col min="8" max="8" width="24.140625" style="335" customWidth="1"/>
    <col min="9" max="16" width="13.7109375" style="335" customWidth="1"/>
    <col min="17" max="1024" width="9.140625" style="335"/>
  </cols>
  <sheetData>
    <row r="1" spans="1:16">
      <c r="P1" s="336" t="s">
        <v>682</v>
      </c>
    </row>
    <row r="3" spans="1:16" ht="22.5">
      <c r="B3" s="735" t="s">
        <v>683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</row>
    <row r="5" spans="1:16">
      <c r="P5" s="337" t="s">
        <v>480</v>
      </c>
    </row>
    <row r="6" spans="1:16" ht="28.5" customHeight="1">
      <c r="B6" s="736" t="s">
        <v>684</v>
      </c>
      <c r="C6" s="736" t="s">
        <v>685</v>
      </c>
      <c r="D6" s="736" t="s">
        <v>686</v>
      </c>
      <c r="E6" s="736" t="s">
        <v>687</v>
      </c>
      <c r="F6" s="736" t="s">
        <v>688</v>
      </c>
      <c r="G6" s="736" t="s">
        <v>803</v>
      </c>
      <c r="H6" s="736" t="s">
        <v>689</v>
      </c>
      <c r="I6" s="737" t="s">
        <v>802</v>
      </c>
      <c r="J6" s="737"/>
      <c r="K6" s="737"/>
      <c r="L6" s="737"/>
      <c r="M6" s="737"/>
      <c r="N6" s="737"/>
      <c r="O6" s="737"/>
      <c r="P6" s="737"/>
    </row>
    <row r="7" spans="1:16" ht="36" customHeight="1" thickBot="1">
      <c r="B7" s="736"/>
      <c r="C7" s="736"/>
      <c r="D7" s="736"/>
      <c r="E7" s="736"/>
      <c r="F7" s="736"/>
      <c r="G7" s="736"/>
      <c r="H7" s="736"/>
      <c r="I7" s="338" t="s">
        <v>690</v>
      </c>
      <c r="J7" s="338" t="s">
        <v>691</v>
      </c>
      <c r="K7" s="338" t="s">
        <v>692</v>
      </c>
      <c r="L7" s="338" t="s">
        <v>693</v>
      </c>
      <c r="M7" s="338" t="s">
        <v>694</v>
      </c>
      <c r="N7" s="338" t="s">
        <v>695</v>
      </c>
      <c r="O7" s="338" t="s">
        <v>696</v>
      </c>
      <c r="P7" s="338" t="s">
        <v>697</v>
      </c>
    </row>
    <row r="8" spans="1:16">
      <c r="A8" s="339"/>
      <c r="B8" s="741">
        <v>1</v>
      </c>
      <c r="C8" s="744" t="s">
        <v>744</v>
      </c>
      <c r="D8" s="747">
        <v>2026</v>
      </c>
      <c r="E8" s="747">
        <v>2026</v>
      </c>
      <c r="F8" s="750">
        <v>1200000</v>
      </c>
      <c r="G8" s="738"/>
      <c r="H8" s="342" t="s">
        <v>698</v>
      </c>
      <c r="I8" s="527"/>
      <c r="J8" s="528"/>
      <c r="K8" s="528">
        <v>1200000</v>
      </c>
      <c r="L8" s="528"/>
      <c r="M8" s="430"/>
      <c r="N8" s="430"/>
      <c r="O8" s="431"/>
      <c r="P8" s="341"/>
    </row>
    <row r="9" spans="1:16">
      <c r="A9" s="339"/>
      <c r="B9" s="742"/>
      <c r="C9" s="745"/>
      <c r="D9" s="748"/>
      <c r="E9" s="748"/>
      <c r="F9" s="751"/>
      <c r="G9" s="739"/>
      <c r="H9" s="342" t="s">
        <v>699</v>
      </c>
      <c r="I9" s="529"/>
      <c r="J9" s="530"/>
      <c r="K9" s="530"/>
      <c r="L9" s="530"/>
      <c r="M9" s="432"/>
      <c r="N9" s="432"/>
      <c r="O9" s="433"/>
      <c r="P9" s="341"/>
    </row>
    <row r="10" spans="1:16">
      <c r="A10" s="339"/>
      <c r="B10" s="742"/>
      <c r="C10" s="745"/>
      <c r="D10" s="748"/>
      <c r="E10" s="748"/>
      <c r="F10" s="751"/>
      <c r="G10" s="739"/>
      <c r="H10" s="342" t="s">
        <v>603</v>
      </c>
      <c r="I10" s="529"/>
      <c r="J10" s="530"/>
      <c r="K10" s="530"/>
      <c r="L10" s="530"/>
      <c r="M10" s="432"/>
      <c r="N10" s="432"/>
      <c r="O10" s="433"/>
      <c r="P10" s="341"/>
    </row>
    <row r="11" spans="1:16" ht="16.5" thickBot="1">
      <c r="A11" s="339"/>
      <c r="B11" s="742"/>
      <c r="C11" s="745"/>
      <c r="D11" s="748"/>
      <c r="E11" s="748"/>
      <c r="F11" s="751"/>
      <c r="G11" s="739"/>
      <c r="H11" s="342" t="s">
        <v>700</v>
      </c>
      <c r="I11" s="531"/>
      <c r="J11" s="532"/>
      <c r="K11" s="532"/>
      <c r="L11" s="532"/>
      <c r="M11" s="434"/>
      <c r="N11" s="434"/>
      <c r="O11" s="435"/>
      <c r="P11" s="341"/>
    </row>
    <row r="12" spans="1:16" ht="16.5" thickBot="1">
      <c r="A12" s="339"/>
      <c r="B12" s="743"/>
      <c r="C12" s="746"/>
      <c r="D12" s="749"/>
      <c r="E12" s="749"/>
      <c r="F12" s="752"/>
      <c r="G12" s="740"/>
      <c r="H12" s="343" t="s">
        <v>701</v>
      </c>
      <c r="I12" s="533"/>
      <c r="J12" s="534"/>
      <c r="K12" s="534">
        <v>1200000</v>
      </c>
      <c r="L12" s="534"/>
      <c r="M12" s="436"/>
      <c r="N12" s="436"/>
      <c r="O12" s="437"/>
      <c r="P12" s="345"/>
    </row>
    <row r="13" spans="1:16" ht="15.75" customHeight="1">
      <c r="A13" s="339"/>
      <c r="B13" s="741">
        <v>2</v>
      </c>
      <c r="C13" s="744" t="s">
        <v>745</v>
      </c>
      <c r="D13" s="747">
        <v>2026</v>
      </c>
      <c r="E13" s="747">
        <v>2026</v>
      </c>
      <c r="F13" s="750">
        <v>1000000</v>
      </c>
      <c r="G13" s="738">
        <v>1022920</v>
      </c>
      <c r="H13" s="342" t="s">
        <v>698</v>
      </c>
      <c r="I13" s="535"/>
      <c r="J13" s="536"/>
      <c r="K13" s="536"/>
      <c r="L13" s="536"/>
      <c r="M13" s="438"/>
      <c r="N13" s="438"/>
      <c r="O13" s="439"/>
      <c r="P13" s="341"/>
    </row>
    <row r="14" spans="1:16">
      <c r="A14" s="339"/>
      <c r="B14" s="742"/>
      <c r="C14" s="745"/>
      <c r="D14" s="748"/>
      <c r="E14" s="748"/>
      <c r="F14" s="751"/>
      <c r="G14" s="739"/>
      <c r="H14" s="342" t="s">
        <v>699</v>
      </c>
      <c r="I14" s="529">
        <v>500000</v>
      </c>
      <c r="J14" s="530"/>
      <c r="K14" s="530"/>
      <c r="L14" s="530"/>
      <c r="M14" s="432"/>
      <c r="N14" s="432"/>
      <c r="O14" s="433"/>
      <c r="P14" s="341"/>
    </row>
    <row r="15" spans="1:16">
      <c r="A15" s="339"/>
      <c r="B15" s="742"/>
      <c r="C15" s="745"/>
      <c r="D15" s="748"/>
      <c r="E15" s="748"/>
      <c r="F15" s="751"/>
      <c r="G15" s="739"/>
      <c r="H15" s="342" t="s">
        <v>603</v>
      </c>
      <c r="I15" s="529"/>
      <c r="J15" s="530"/>
      <c r="K15" s="530"/>
      <c r="L15" s="530"/>
      <c r="M15" s="432"/>
      <c r="N15" s="432"/>
      <c r="O15" s="433"/>
      <c r="P15" s="341"/>
    </row>
    <row r="16" spans="1:16" ht="16.5" thickBot="1">
      <c r="A16" s="339"/>
      <c r="B16" s="742"/>
      <c r="C16" s="745"/>
      <c r="D16" s="748"/>
      <c r="E16" s="748"/>
      <c r="F16" s="751"/>
      <c r="G16" s="739"/>
      <c r="H16" s="342" t="s">
        <v>700</v>
      </c>
      <c r="I16" s="531">
        <v>500000</v>
      </c>
      <c r="J16" s="532"/>
      <c r="K16" s="532"/>
      <c r="L16" s="532"/>
      <c r="M16" s="434"/>
      <c r="N16" s="434"/>
      <c r="O16" s="435"/>
      <c r="P16" s="341"/>
    </row>
    <row r="17" spans="1:16" ht="16.5" thickBot="1">
      <c r="A17" s="339"/>
      <c r="B17" s="743"/>
      <c r="C17" s="746"/>
      <c r="D17" s="749"/>
      <c r="E17" s="749"/>
      <c r="F17" s="752"/>
      <c r="G17" s="740"/>
      <c r="H17" s="343" t="s">
        <v>701</v>
      </c>
      <c r="I17" s="537">
        <v>1000000</v>
      </c>
      <c r="J17" s="538"/>
      <c r="K17" s="538"/>
      <c r="L17" s="534"/>
      <c r="M17" s="436"/>
      <c r="N17" s="436"/>
      <c r="O17" s="437"/>
      <c r="P17" s="345"/>
    </row>
    <row r="18" spans="1:16">
      <c r="A18" s="339"/>
      <c r="B18" s="741">
        <v>3</v>
      </c>
      <c r="C18" s="744" t="s">
        <v>746</v>
      </c>
      <c r="D18" s="747">
        <v>2026</v>
      </c>
      <c r="E18" s="747">
        <v>2030</v>
      </c>
      <c r="F18" s="750">
        <v>6000000</v>
      </c>
      <c r="G18" s="738"/>
      <c r="H18" s="342" t="s">
        <v>698</v>
      </c>
      <c r="I18" s="527"/>
      <c r="J18" s="528"/>
      <c r="K18" s="528"/>
      <c r="L18" s="528"/>
      <c r="M18" s="430"/>
      <c r="N18" s="430"/>
      <c r="O18" s="431"/>
      <c r="P18" s="341"/>
    </row>
    <row r="19" spans="1:16">
      <c r="A19" s="339"/>
      <c r="B19" s="742"/>
      <c r="C19" s="745"/>
      <c r="D19" s="748"/>
      <c r="E19" s="748"/>
      <c r="F19" s="751"/>
      <c r="G19" s="739"/>
      <c r="H19" s="342" t="s">
        <v>699</v>
      </c>
      <c r="I19" s="529"/>
      <c r="J19" s="530"/>
      <c r="K19" s="530"/>
      <c r="L19" s="530"/>
      <c r="M19" s="432"/>
      <c r="N19" s="432"/>
      <c r="O19" s="433"/>
      <c r="P19" s="341"/>
    </row>
    <row r="20" spans="1:16">
      <c r="A20" s="339"/>
      <c r="B20" s="742"/>
      <c r="C20" s="745"/>
      <c r="D20" s="748"/>
      <c r="E20" s="748"/>
      <c r="F20" s="751"/>
      <c r="G20" s="739"/>
      <c r="H20" s="342" t="s">
        <v>603</v>
      </c>
      <c r="I20" s="529"/>
      <c r="J20" s="530"/>
      <c r="K20" s="530"/>
      <c r="L20" s="530"/>
      <c r="M20" s="432">
        <v>6000000</v>
      </c>
      <c r="N20" s="432"/>
      <c r="O20" s="433"/>
      <c r="P20" s="341"/>
    </row>
    <row r="21" spans="1:16" ht="16.5" thickBot="1">
      <c r="A21" s="339"/>
      <c r="B21" s="742"/>
      <c r="C21" s="745"/>
      <c r="D21" s="748"/>
      <c r="E21" s="748"/>
      <c r="F21" s="751"/>
      <c r="G21" s="739"/>
      <c r="H21" s="342" t="s">
        <v>700</v>
      </c>
      <c r="I21" s="539"/>
      <c r="J21" s="540"/>
      <c r="K21" s="540"/>
      <c r="L21" s="540"/>
      <c r="M21" s="440"/>
      <c r="N21" s="440"/>
      <c r="O21" s="441"/>
      <c r="P21" s="341"/>
    </row>
    <row r="22" spans="1:16" ht="16.5" thickBot="1">
      <c r="A22" s="339"/>
      <c r="B22" s="743"/>
      <c r="C22" s="746"/>
      <c r="D22" s="749"/>
      <c r="E22" s="749"/>
      <c r="F22" s="752"/>
      <c r="G22" s="740"/>
      <c r="H22" s="343" t="s">
        <v>701</v>
      </c>
      <c r="I22" s="537"/>
      <c r="J22" s="538"/>
      <c r="K22" s="538"/>
      <c r="L22" s="534"/>
      <c r="M22" s="436">
        <v>6000000</v>
      </c>
      <c r="N22" s="436"/>
      <c r="O22" s="437"/>
      <c r="P22" s="345"/>
    </row>
    <row r="23" spans="1:16">
      <c r="A23" s="339"/>
      <c r="B23" s="741">
        <v>4</v>
      </c>
      <c r="C23" s="753" t="s">
        <v>800</v>
      </c>
      <c r="D23" s="747">
        <v>2026</v>
      </c>
      <c r="E23" s="754">
        <v>2031</v>
      </c>
      <c r="F23" s="755">
        <v>25200000</v>
      </c>
      <c r="G23" s="756"/>
      <c r="H23" s="342" t="s">
        <v>698</v>
      </c>
      <c r="I23" s="519"/>
      <c r="J23" s="519"/>
      <c r="K23" s="519"/>
      <c r="L23" s="519"/>
      <c r="M23" s="340"/>
      <c r="N23" s="340"/>
      <c r="O23" s="340"/>
      <c r="P23" s="341"/>
    </row>
    <row r="24" spans="1:16">
      <c r="A24" s="339"/>
      <c r="B24" s="742"/>
      <c r="C24" s="753"/>
      <c r="D24" s="748"/>
      <c r="E24" s="754"/>
      <c r="F24" s="755"/>
      <c r="G24" s="757"/>
      <c r="H24" s="342" t="s">
        <v>699</v>
      </c>
      <c r="I24" s="519"/>
      <c r="J24" s="519"/>
      <c r="K24" s="519"/>
      <c r="L24" s="519"/>
      <c r="M24" s="340"/>
      <c r="N24" s="340"/>
      <c r="O24" s="340"/>
      <c r="P24" s="341"/>
    </row>
    <row r="25" spans="1:16">
      <c r="A25" s="339"/>
      <c r="B25" s="742"/>
      <c r="C25" s="753"/>
      <c r="D25" s="748"/>
      <c r="E25" s="754"/>
      <c r="F25" s="755"/>
      <c r="G25" s="757"/>
      <c r="H25" s="342" t="s">
        <v>603</v>
      </c>
      <c r="I25" s="541"/>
      <c r="J25" s="541"/>
      <c r="K25" s="541"/>
      <c r="L25" s="541"/>
      <c r="M25" s="340">
        <v>25200000</v>
      </c>
      <c r="N25" s="340"/>
      <c r="O25" s="340"/>
      <c r="P25" s="341"/>
    </row>
    <row r="26" spans="1:16">
      <c r="A26" s="339"/>
      <c r="B26" s="742"/>
      <c r="C26" s="753"/>
      <c r="D26" s="748"/>
      <c r="E26" s="754"/>
      <c r="F26" s="755"/>
      <c r="G26" s="757"/>
      <c r="H26" s="342" t="s">
        <v>700</v>
      </c>
      <c r="I26" s="541"/>
      <c r="J26" s="541"/>
      <c r="K26" s="541"/>
      <c r="L26" s="541"/>
      <c r="M26" s="340"/>
      <c r="N26" s="340"/>
      <c r="O26" s="340"/>
      <c r="P26" s="341"/>
    </row>
    <row r="27" spans="1:16" ht="16.5" thickBot="1">
      <c r="A27" s="339"/>
      <c r="B27" s="743"/>
      <c r="C27" s="753"/>
      <c r="D27" s="749"/>
      <c r="E27" s="754"/>
      <c r="F27" s="755"/>
      <c r="G27" s="758"/>
      <c r="H27" s="343" t="s">
        <v>701</v>
      </c>
      <c r="I27" s="542"/>
      <c r="J27" s="542"/>
      <c r="K27" s="542"/>
      <c r="L27" s="542"/>
      <c r="M27" s="344">
        <v>25200000</v>
      </c>
      <c r="N27" s="344"/>
      <c r="O27" s="344"/>
      <c r="P27" s="345"/>
    </row>
    <row r="28" spans="1:16">
      <c r="A28" s="339"/>
      <c r="B28" s="741">
        <v>5</v>
      </c>
      <c r="C28" s="753" t="s">
        <v>801</v>
      </c>
      <c r="D28" s="747">
        <v>2026</v>
      </c>
      <c r="E28" s="754">
        <v>2031</v>
      </c>
      <c r="F28" s="755">
        <v>25200000</v>
      </c>
      <c r="G28" s="759"/>
      <c r="H28" s="342" t="s">
        <v>698</v>
      </c>
      <c r="I28" s="541">
        <v>25200000</v>
      </c>
      <c r="J28" s="541"/>
      <c r="K28" s="541"/>
      <c r="L28" s="541"/>
      <c r="M28" s="340"/>
      <c r="N28" s="340"/>
      <c r="O28" s="340"/>
      <c r="P28" s="341"/>
    </row>
    <row r="29" spans="1:16">
      <c r="A29" s="339"/>
      <c r="B29" s="742"/>
      <c r="C29" s="753"/>
      <c r="D29" s="748"/>
      <c r="E29" s="754"/>
      <c r="F29" s="755"/>
      <c r="G29" s="757"/>
      <c r="H29" s="342" t="s">
        <v>699</v>
      </c>
      <c r="I29" s="541"/>
      <c r="J29" s="541"/>
      <c r="K29" s="541"/>
      <c r="L29" s="541"/>
      <c r="M29" s="340"/>
      <c r="N29" s="340"/>
      <c r="O29" s="340"/>
      <c r="P29" s="341"/>
    </row>
    <row r="30" spans="1:16">
      <c r="A30" s="339"/>
      <c r="B30" s="742"/>
      <c r="C30" s="753"/>
      <c r="D30" s="748"/>
      <c r="E30" s="754"/>
      <c r="F30" s="755"/>
      <c r="G30" s="757"/>
      <c r="H30" s="342" t="s">
        <v>603</v>
      </c>
      <c r="I30" s="541"/>
      <c r="J30" s="541"/>
      <c r="K30" s="541"/>
      <c r="L30" s="541"/>
      <c r="M30" s="340"/>
      <c r="N30" s="340"/>
      <c r="O30" s="340"/>
      <c r="P30" s="341"/>
    </row>
    <row r="31" spans="1:16">
      <c r="A31" s="339"/>
      <c r="B31" s="742"/>
      <c r="C31" s="753"/>
      <c r="D31" s="748"/>
      <c r="E31" s="754"/>
      <c r="F31" s="755"/>
      <c r="G31" s="757"/>
      <c r="H31" s="342" t="s">
        <v>700</v>
      </c>
      <c r="I31" s="541"/>
      <c r="J31" s="541"/>
      <c r="K31" s="541"/>
      <c r="L31" s="541"/>
      <c r="M31" s="340"/>
      <c r="N31" s="340"/>
      <c r="O31" s="340"/>
      <c r="P31" s="341"/>
    </row>
    <row r="32" spans="1:16" ht="16.5" thickBot="1">
      <c r="A32" s="339"/>
      <c r="B32" s="743"/>
      <c r="C32" s="753"/>
      <c r="D32" s="749"/>
      <c r="E32" s="754"/>
      <c r="F32" s="755"/>
      <c r="G32" s="760"/>
      <c r="H32" s="343" t="s">
        <v>701</v>
      </c>
      <c r="I32" s="542">
        <v>25200000</v>
      </c>
      <c r="J32" s="542"/>
      <c r="K32" s="542"/>
      <c r="L32" s="542"/>
      <c r="M32" s="344"/>
      <c r="N32" s="344"/>
      <c r="O32" s="344"/>
      <c r="P32" s="346"/>
    </row>
    <row r="33" spans="2:16" ht="26.25" customHeight="1" thickBot="1">
      <c r="B33" s="761" t="s">
        <v>702</v>
      </c>
      <c r="C33" s="761"/>
      <c r="D33" s="761"/>
      <c r="E33" s="761"/>
      <c r="F33" s="347">
        <f>SUM(F8:F32)</f>
        <v>58600000</v>
      </c>
      <c r="G33" s="347"/>
      <c r="H33" s="348"/>
      <c r="I33" s="349">
        <f t="shared" ref="I33:P33" si="0">SUM(I12+I17+I22+I27+I32)</f>
        <v>26200000</v>
      </c>
      <c r="J33" s="349">
        <f t="shared" si="0"/>
        <v>0</v>
      </c>
      <c r="K33" s="349">
        <f t="shared" si="0"/>
        <v>1200000</v>
      </c>
      <c r="L33" s="349">
        <f>SUM(L12+L17+L22+L27+L32)</f>
        <v>0</v>
      </c>
      <c r="M33" s="349">
        <f>SUM(M12+M17+M22+M27+M32)</f>
        <v>31200000</v>
      </c>
      <c r="N33" s="349">
        <f t="shared" si="0"/>
        <v>0</v>
      </c>
      <c r="O33" s="349">
        <f t="shared" si="0"/>
        <v>0</v>
      </c>
      <c r="P33" s="349">
        <f t="shared" si="0"/>
        <v>0</v>
      </c>
    </row>
    <row r="35" spans="2:16">
      <c r="B35" s="335" t="s">
        <v>703</v>
      </c>
    </row>
    <row r="36" spans="2:16">
      <c r="B36" s="335" t="s">
        <v>704</v>
      </c>
    </row>
  </sheetData>
  <mergeCells count="40">
    <mergeCell ref="G28:G32"/>
    <mergeCell ref="B33:E33"/>
    <mergeCell ref="B28:B32"/>
    <mergeCell ref="C28:C32"/>
    <mergeCell ref="D28:D32"/>
    <mergeCell ref="E28:E32"/>
    <mergeCell ref="F28:F32"/>
    <mergeCell ref="G18:G22"/>
    <mergeCell ref="B23:B27"/>
    <mergeCell ref="C23:C27"/>
    <mergeCell ref="D23:D27"/>
    <mergeCell ref="E23:E27"/>
    <mergeCell ref="F23:F27"/>
    <mergeCell ref="G23:G27"/>
    <mergeCell ref="B18:B22"/>
    <mergeCell ref="C18:C22"/>
    <mergeCell ref="D18:D22"/>
    <mergeCell ref="E18:E22"/>
    <mergeCell ref="F18:F22"/>
    <mergeCell ref="G8:G12"/>
    <mergeCell ref="B13:B17"/>
    <mergeCell ref="C13:C17"/>
    <mergeCell ref="D13:D17"/>
    <mergeCell ref="E13:E17"/>
    <mergeCell ref="F13:F17"/>
    <mergeCell ref="G13:G17"/>
    <mergeCell ref="B8:B12"/>
    <mergeCell ref="C8:C12"/>
    <mergeCell ref="D8:D12"/>
    <mergeCell ref="E8:E12"/>
    <mergeCell ref="F8:F12"/>
    <mergeCell ref="B3:P3"/>
    <mergeCell ref="B6:B7"/>
    <mergeCell ref="C6:C7"/>
    <mergeCell ref="D6:D7"/>
    <mergeCell ref="E6:E7"/>
    <mergeCell ref="F6:F7"/>
    <mergeCell ref="G6:G7"/>
    <mergeCell ref="H6:H7"/>
    <mergeCell ref="I6:P6"/>
  </mergeCells>
  <conditionalFormatting sqref="N8:N22">
    <cfRule type="expression" dxfId="3" priority="4" stopIfTrue="1">
      <formula>#REF!&gt;0</formula>
    </cfRule>
  </conditionalFormatting>
  <conditionalFormatting sqref="O8:O22">
    <cfRule type="expression" dxfId="2" priority="3" stopIfTrue="1">
      <formula>#REF!&gt;0</formula>
    </cfRule>
  </conditionalFormatting>
  <conditionalFormatting sqref="O8:O22">
    <cfRule type="expression" dxfId="1" priority="2" stopIfTrue="1">
      <formula>#REF!&gt;0</formula>
    </cfRule>
  </conditionalFormatting>
  <conditionalFormatting sqref="N8:N22">
    <cfRule type="expression" dxfId="0" priority="1" stopIfTrue="1">
      <formula>#REF!&gt;0</formula>
    </cfRule>
  </conditionalFormatting>
  <pageMargins left="0.118055555555556" right="0.118055555555556" top="0.74791666666666701" bottom="0.74791666666666701" header="0.51180555555555496" footer="0.51180555555555496"/>
  <pageSetup paperSize="9" scale="63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42"/>
  <sheetViews>
    <sheetView showGridLines="0" workbookViewId="0">
      <selection activeCell="C10" sqref="C10:C11"/>
    </sheetView>
  </sheetViews>
  <sheetFormatPr defaultColWidth="9.140625" defaultRowHeight="12.75"/>
  <cols>
    <col min="1" max="1" width="1.5703125" style="3" customWidth="1"/>
    <col min="2" max="2" width="39.140625" style="3" customWidth="1"/>
    <col min="3" max="6" width="20.7109375" style="3" customWidth="1"/>
    <col min="7" max="1024" width="9.140625" style="3"/>
  </cols>
  <sheetData>
    <row r="1" spans="2:6" ht="15.75">
      <c r="F1" s="173" t="s">
        <v>705</v>
      </c>
    </row>
    <row r="2" spans="2:6" ht="15.75" customHeight="1">
      <c r="B2" s="603" t="s">
        <v>706</v>
      </c>
      <c r="C2" s="603"/>
      <c r="D2" s="603"/>
      <c r="E2" s="603"/>
      <c r="F2" s="603"/>
    </row>
    <row r="3" spans="2:6" ht="40.5" customHeight="1">
      <c r="B3" s="53"/>
      <c r="C3" s="53"/>
      <c r="D3" s="53"/>
      <c r="E3" s="53"/>
      <c r="F3" s="53"/>
    </row>
    <row r="4" spans="2:6" ht="15.75">
      <c r="B4" s="603" t="s">
        <v>763</v>
      </c>
      <c r="C4" s="603"/>
      <c r="D4" s="603"/>
      <c r="E4" s="603"/>
      <c r="F4" s="603"/>
    </row>
    <row r="5" spans="2:6">
      <c r="F5" s="7" t="s">
        <v>480</v>
      </c>
    </row>
    <row r="6" spans="2:6" ht="36" customHeight="1">
      <c r="B6" s="350" t="s">
        <v>707</v>
      </c>
      <c r="C6" s="483" t="s">
        <v>764</v>
      </c>
      <c r="D6" s="483" t="s">
        <v>765</v>
      </c>
      <c r="E6" s="483" t="s">
        <v>766</v>
      </c>
      <c r="F6" s="483" t="s">
        <v>767</v>
      </c>
    </row>
    <row r="7" spans="2:6" ht="30" customHeight="1">
      <c r="B7" s="351" t="s">
        <v>708</v>
      </c>
      <c r="C7" s="352">
        <f>SUM(C10-C9)</f>
        <v>27890919</v>
      </c>
      <c r="D7" s="352"/>
      <c r="E7" s="352"/>
      <c r="F7" s="352"/>
    </row>
    <row r="8" spans="2:6" ht="30" customHeight="1">
      <c r="B8" s="351" t="s">
        <v>709</v>
      </c>
      <c r="C8" s="353"/>
      <c r="D8" s="353"/>
      <c r="E8" s="353"/>
      <c r="F8" s="353"/>
    </row>
    <row r="9" spans="2:6" ht="30" customHeight="1">
      <c r="B9" s="354" t="s">
        <v>710</v>
      </c>
      <c r="C9" s="355">
        <v>45423474</v>
      </c>
      <c r="D9" s="355"/>
      <c r="E9" s="355"/>
      <c r="F9" s="355"/>
    </row>
    <row r="10" spans="2:6" ht="13.5" customHeight="1">
      <c r="B10" s="762" t="s">
        <v>581</v>
      </c>
      <c r="C10" s="763">
        <v>73314393</v>
      </c>
      <c r="D10" s="763"/>
      <c r="E10" s="763"/>
      <c r="F10" s="763"/>
    </row>
    <row r="11" spans="2:6" ht="15" customHeight="1">
      <c r="B11" s="762"/>
      <c r="C11" s="763"/>
      <c r="D11" s="763"/>
      <c r="E11" s="763"/>
      <c r="F11" s="763"/>
    </row>
    <row r="12" spans="2:6">
      <c r="B12" s="356" t="s">
        <v>711</v>
      </c>
    </row>
    <row r="13" spans="2:6">
      <c r="B13" s="53"/>
    </row>
    <row r="14" spans="2:6" ht="15.75">
      <c r="B14" s="603" t="s">
        <v>768</v>
      </c>
      <c r="C14" s="603"/>
      <c r="D14" s="603"/>
      <c r="E14" s="603"/>
      <c r="F14" s="603"/>
    </row>
    <row r="15" spans="2:6">
      <c r="F15" s="7" t="s">
        <v>480</v>
      </c>
    </row>
    <row r="16" spans="2:6" ht="36" customHeight="1">
      <c r="B16" s="350" t="s">
        <v>712</v>
      </c>
      <c r="C16" s="483" t="s">
        <v>764</v>
      </c>
      <c r="D16" s="483" t="s">
        <v>765</v>
      </c>
      <c r="E16" s="483" t="s">
        <v>766</v>
      </c>
      <c r="F16" s="483" t="s">
        <v>767</v>
      </c>
    </row>
    <row r="17" spans="1:7" ht="30" customHeight="1">
      <c r="B17" s="351" t="s">
        <v>708</v>
      </c>
      <c r="C17" s="352">
        <v>15124235</v>
      </c>
      <c r="D17" s="352"/>
      <c r="E17" s="352"/>
      <c r="F17" s="352"/>
    </row>
    <row r="18" spans="1:7" ht="30" customHeight="1">
      <c r="B18" s="351" t="s">
        <v>709</v>
      </c>
      <c r="C18" s="357"/>
      <c r="D18" s="357"/>
      <c r="E18" s="357"/>
      <c r="F18" s="357"/>
    </row>
    <row r="19" spans="1:7" ht="30" customHeight="1">
      <c r="B19" s="354" t="s">
        <v>710</v>
      </c>
      <c r="C19" s="355"/>
      <c r="D19" s="355"/>
      <c r="E19" s="355"/>
      <c r="F19" s="355"/>
    </row>
    <row r="20" spans="1:7" ht="13.5" customHeight="1">
      <c r="B20" s="762" t="s">
        <v>581</v>
      </c>
      <c r="C20" s="763">
        <v>15124235</v>
      </c>
      <c r="D20" s="763"/>
      <c r="E20" s="763"/>
      <c r="F20" s="763"/>
    </row>
    <row r="21" spans="1:7" ht="15" customHeight="1">
      <c r="B21" s="762"/>
      <c r="C21" s="763"/>
      <c r="D21" s="763"/>
      <c r="E21" s="763"/>
      <c r="F21" s="763"/>
    </row>
    <row r="22" spans="1:7" ht="15" customHeight="1">
      <c r="B22" s="356" t="s">
        <v>711</v>
      </c>
      <c r="C22" s="358"/>
      <c r="D22" s="358"/>
      <c r="E22" s="358"/>
      <c r="F22" s="358"/>
    </row>
    <row r="23" spans="1:7" ht="10.5" customHeight="1">
      <c r="B23" s="359"/>
      <c r="C23" s="358"/>
      <c r="D23" s="358"/>
      <c r="E23" s="358"/>
      <c r="F23" s="358"/>
    </row>
    <row r="24" spans="1:7" ht="15" customHeight="1">
      <c r="B24" s="764" t="s">
        <v>713</v>
      </c>
      <c r="C24" s="764"/>
      <c r="D24" s="764"/>
      <c r="E24" s="764"/>
      <c r="F24" s="764"/>
    </row>
    <row r="25" spans="1:7">
      <c r="B25" s="53"/>
      <c r="E25" s="211"/>
      <c r="F25" s="7" t="s">
        <v>480</v>
      </c>
    </row>
    <row r="26" spans="1:7" ht="48" customHeight="1">
      <c r="B26" s="360"/>
      <c r="C26" s="361" t="s">
        <v>714</v>
      </c>
      <c r="D26" s="362" t="s">
        <v>715</v>
      </c>
      <c r="E26" s="363" t="s">
        <v>716</v>
      </c>
      <c r="F26" s="167" t="s">
        <v>715</v>
      </c>
    </row>
    <row r="27" spans="1:7" ht="34.5" customHeight="1">
      <c r="A27" s="47"/>
      <c r="B27" s="364" t="s">
        <v>717</v>
      </c>
      <c r="C27" s="365"/>
      <c r="D27" s="366"/>
      <c r="E27" s="367"/>
      <c r="F27" s="365"/>
    </row>
    <row r="28" spans="1:7">
      <c r="B28" s="53" t="s">
        <v>711</v>
      </c>
    </row>
    <row r="29" spans="1:7">
      <c r="B29" s="368"/>
      <c r="C29" s="368"/>
      <c r="D29" s="368"/>
      <c r="E29" s="368"/>
      <c r="F29" s="7" t="s">
        <v>480</v>
      </c>
      <c r="G29" s="53"/>
    </row>
    <row r="30" spans="1:7" ht="36.75" customHeight="1">
      <c r="B30" s="652" t="s">
        <v>718</v>
      </c>
      <c r="C30" s="652"/>
      <c r="D30" s="652"/>
      <c r="E30" s="652"/>
      <c r="F30" s="369" t="s">
        <v>719</v>
      </c>
      <c r="G30" s="271"/>
    </row>
    <row r="31" spans="1:7" ht="40.5" customHeight="1">
      <c r="B31" s="765"/>
      <c r="C31" s="765"/>
      <c r="D31" s="765"/>
      <c r="E31" s="765"/>
      <c r="F31" s="370"/>
      <c r="G31" s="53"/>
    </row>
    <row r="32" spans="1:7" ht="40.5" customHeight="1">
      <c r="B32" s="766"/>
      <c r="C32" s="766"/>
      <c r="D32" s="766"/>
      <c r="E32" s="766"/>
      <c r="F32" s="371"/>
      <c r="G32" s="53"/>
    </row>
    <row r="33" spans="2:7" ht="40.5" customHeight="1">
      <c r="B33" s="767"/>
      <c r="C33" s="767"/>
      <c r="D33" s="767"/>
      <c r="E33" s="767"/>
      <c r="F33" s="371"/>
      <c r="G33" s="53"/>
    </row>
    <row r="34" spans="2:7" ht="40.5" customHeight="1">
      <c r="B34" s="769"/>
      <c r="C34" s="769"/>
      <c r="D34" s="769"/>
      <c r="E34" s="769"/>
      <c r="F34" s="371"/>
      <c r="G34" s="53"/>
    </row>
    <row r="35" spans="2:7" ht="40.5" customHeight="1">
      <c r="B35" s="769"/>
      <c r="C35" s="769"/>
      <c r="D35" s="769"/>
      <c r="E35" s="769"/>
      <c r="F35" s="371"/>
      <c r="G35" s="53"/>
    </row>
    <row r="36" spans="2:7" ht="40.5" customHeight="1">
      <c r="B36" s="769"/>
      <c r="C36" s="769"/>
      <c r="D36" s="769"/>
      <c r="E36" s="769"/>
      <c r="F36" s="371"/>
      <c r="G36" s="53"/>
    </row>
    <row r="37" spans="2:7" ht="40.5" customHeight="1">
      <c r="B37" s="769"/>
      <c r="C37" s="769"/>
      <c r="D37" s="769"/>
      <c r="E37" s="769"/>
      <c r="F37" s="371"/>
      <c r="G37" s="53"/>
    </row>
    <row r="38" spans="2:7" ht="40.5" customHeight="1">
      <c r="B38" s="770"/>
      <c r="C38" s="770"/>
      <c r="D38" s="770"/>
      <c r="E38" s="770"/>
      <c r="F38" s="372"/>
      <c r="G38" s="53"/>
    </row>
    <row r="39" spans="2:7" ht="3" customHeight="1">
      <c r="F39" s="53"/>
      <c r="G39" s="53"/>
    </row>
    <row r="40" spans="2:7" ht="12.75" customHeight="1">
      <c r="B40" s="768" t="s">
        <v>720</v>
      </c>
      <c r="C40" s="768"/>
      <c r="D40" s="768"/>
      <c r="E40" s="768"/>
      <c r="F40" s="768"/>
      <c r="G40" s="53"/>
    </row>
    <row r="41" spans="2:7" ht="26.25" customHeight="1">
      <c r="B41" s="768"/>
      <c r="C41" s="768"/>
      <c r="D41" s="768"/>
      <c r="E41" s="768"/>
      <c r="F41" s="768"/>
      <c r="G41" s="53"/>
    </row>
    <row r="42" spans="2:7" ht="15">
      <c r="B42" s="373" t="s">
        <v>721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527777777777799" right="0.31527777777777799" top="0.35416666666666702" bottom="0.35416666666666702" header="0.51180555555555496" footer="0.51180555555555496"/>
  <pageSetup paperSize="9" scale="7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145"/>
  <sheetViews>
    <sheetView showGridLines="0" topLeftCell="A96" workbookViewId="0">
      <selection activeCell="H126" sqref="H126"/>
    </sheetView>
  </sheetViews>
  <sheetFormatPr defaultColWidth="9.140625" defaultRowHeight="15.75"/>
  <cols>
    <col min="1" max="1" width="1.5703125" style="3" customWidth="1"/>
    <col min="2" max="2" width="21.7109375" style="3" customWidth="1"/>
    <col min="3" max="3" width="45.7109375" style="3" customWidth="1"/>
    <col min="4" max="4" width="7.5703125" style="3" customWidth="1"/>
    <col min="5" max="6" width="18.28515625" style="2" customWidth="1"/>
    <col min="7" max="7" width="18.28515625" style="393" customWidth="1"/>
    <col min="8" max="8" width="18.28515625" style="2" customWidth="1"/>
    <col min="9" max="9" width="16.5703125" style="3" customWidth="1"/>
    <col min="10" max="256" width="9.140625" style="3"/>
    <col min="257" max="257" width="2.7109375" style="3" customWidth="1"/>
    <col min="258" max="258" width="21.7109375" style="3" customWidth="1"/>
    <col min="259" max="259" width="45.7109375" style="3" customWidth="1"/>
    <col min="260" max="260" width="7.5703125" style="3" customWidth="1"/>
    <col min="261" max="264" width="15.7109375" style="3" customWidth="1"/>
    <col min="265" max="512" width="9.140625" style="3"/>
    <col min="513" max="513" width="2.7109375" style="3" customWidth="1"/>
    <col min="514" max="514" width="21.7109375" style="3" customWidth="1"/>
    <col min="515" max="515" width="45.7109375" style="3" customWidth="1"/>
    <col min="516" max="516" width="7.5703125" style="3" customWidth="1"/>
    <col min="517" max="520" width="15.7109375" style="3" customWidth="1"/>
    <col min="521" max="768" width="9.140625" style="3"/>
    <col min="769" max="769" width="2.7109375" style="3" customWidth="1"/>
    <col min="770" max="770" width="21.7109375" style="3" customWidth="1"/>
    <col min="771" max="771" width="45.7109375" style="3" customWidth="1"/>
    <col min="772" max="772" width="7.5703125" style="3" customWidth="1"/>
    <col min="773" max="776" width="15.7109375" style="3" customWidth="1"/>
    <col min="777" max="1024" width="9.140625" style="3"/>
  </cols>
  <sheetData>
    <row r="1" spans="1:12" ht="12.75" customHeight="1">
      <c r="H1" s="4"/>
      <c r="I1" s="4" t="s">
        <v>103</v>
      </c>
    </row>
    <row r="2" spans="1:12" ht="17.25" customHeight="1">
      <c r="B2" s="543" t="s">
        <v>774</v>
      </c>
      <c r="C2" s="543"/>
      <c r="D2" s="543"/>
      <c r="E2" s="543"/>
      <c r="F2" s="543"/>
      <c r="G2" s="543"/>
      <c r="H2" s="543"/>
      <c r="I2" s="543"/>
    </row>
    <row r="3" spans="1:12" s="3" customFormat="1" ht="12" customHeight="1">
      <c r="G3" s="394"/>
      <c r="H3" s="7"/>
      <c r="I3" s="7" t="s">
        <v>2</v>
      </c>
    </row>
    <row r="4" spans="1:12" ht="24" customHeight="1">
      <c r="B4" s="588" t="s">
        <v>3</v>
      </c>
      <c r="C4" s="589" t="s">
        <v>4</v>
      </c>
      <c r="D4" s="590" t="s">
        <v>5</v>
      </c>
      <c r="E4" s="591" t="s">
        <v>770</v>
      </c>
      <c r="F4" s="549" t="s">
        <v>771</v>
      </c>
      <c r="G4" s="549" t="s">
        <v>775</v>
      </c>
      <c r="H4" s="549"/>
      <c r="I4" s="550" t="s">
        <v>776</v>
      </c>
    </row>
    <row r="5" spans="1:12" ht="28.5" customHeight="1">
      <c r="B5" s="588"/>
      <c r="C5" s="589"/>
      <c r="D5" s="590"/>
      <c r="E5" s="591"/>
      <c r="F5" s="549"/>
      <c r="G5" s="395" t="s">
        <v>6</v>
      </c>
      <c r="H5" s="13" t="s">
        <v>7</v>
      </c>
      <c r="I5" s="550"/>
    </row>
    <row r="6" spans="1:12" ht="12.75" customHeight="1">
      <c r="B6" s="40">
        <v>1</v>
      </c>
      <c r="C6" s="41">
        <v>2</v>
      </c>
      <c r="D6" s="42">
        <v>3</v>
      </c>
      <c r="E6" s="459">
        <v>4</v>
      </c>
      <c r="F6" s="455">
        <v>5</v>
      </c>
      <c r="G6" s="396">
        <v>6</v>
      </c>
      <c r="H6" s="20">
        <v>7</v>
      </c>
      <c r="I6" s="21">
        <v>8</v>
      </c>
    </row>
    <row r="7" spans="1:12" ht="20.100000000000001" customHeight="1">
      <c r="B7" s="43"/>
      <c r="C7" s="33" t="s">
        <v>104</v>
      </c>
      <c r="D7" s="44"/>
      <c r="E7" s="460"/>
      <c r="F7" s="456"/>
      <c r="G7" s="397"/>
      <c r="H7" s="45"/>
      <c r="I7" s="46"/>
    </row>
    <row r="8" spans="1:12" ht="20.100000000000001" customHeight="1">
      <c r="A8" s="47"/>
      <c r="B8" s="48" t="s">
        <v>105</v>
      </c>
      <c r="C8" s="33" t="s">
        <v>106</v>
      </c>
      <c r="D8" s="49" t="s">
        <v>107</v>
      </c>
      <c r="E8" s="461"/>
      <c r="F8" s="457"/>
      <c r="G8" s="398"/>
      <c r="H8" s="50"/>
      <c r="I8" s="51" t="str">
        <f t="shared" ref="I8:I39" si="0">IFERROR(H8/G8,"  ")</f>
        <v xml:space="preserve">  </v>
      </c>
    </row>
    <row r="9" spans="1:12" ht="20.100000000000001" customHeight="1">
      <c r="A9" s="47"/>
      <c r="B9" s="592"/>
      <c r="C9" s="34" t="s">
        <v>108</v>
      </c>
      <c r="D9" s="593" t="s">
        <v>109</v>
      </c>
      <c r="E9" s="594">
        <v>10611</v>
      </c>
      <c r="F9" s="596">
        <v>61958</v>
      </c>
      <c r="G9" s="598">
        <v>36234</v>
      </c>
      <c r="H9" s="600">
        <f>SUM(H11+H18)</f>
        <v>12459</v>
      </c>
      <c r="I9" s="602">
        <f t="shared" si="0"/>
        <v>0.34384831925815534</v>
      </c>
    </row>
    <row r="10" spans="1:12" ht="13.5" customHeight="1">
      <c r="A10" s="47"/>
      <c r="B10" s="592"/>
      <c r="C10" s="35" t="s">
        <v>110</v>
      </c>
      <c r="D10" s="593"/>
      <c r="E10" s="595"/>
      <c r="F10" s="597"/>
      <c r="G10" s="599"/>
      <c r="H10" s="601"/>
      <c r="I10" s="602" t="str">
        <f t="shared" si="0"/>
        <v xml:space="preserve">  </v>
      </c>
    </row>
    <row r="11" spans="1:12" ht="20.100000000000001" customHeight="1">
      <c r="A11" s="47"/>
      <c r="B11" s="592" t="s">
        <v>111</v>
      </c>
      <c r="C11" s="52" t="s">
        <v>112</v>
      </c>
      <c r="D11" s="593" t="s">
        <v>113</v>
      </c>
      <c r="E11" s="594">
        <v>1</v>
      </c>
      <c r="F11" s="596">
        <v>5</v>
      </c>
      <c r="G11" s="598">
        <v>6</v>
      </c>
      <c r="H11" s="600"/>
      <c r="I11" s="602">
        <f t="shared" si="0"/>
        <v>0</v>
      </c>
      <c r="L11" s="53"/>
    </row>
    <row r="12" spans="1:12" ht="12.75" customHeight="1">
      <c r="A12" s="47"/>
      <c r="B12" s="592"/>
      <c r="C12" s="54" t="s">
        <v>114</v>
      </c>
      <c r="D12" s="593"/>
      <c r="E12" s="595"/>
      <c r="F12" s="597"/>
      <c r="G12" s="599"/>
      <c r="H12" s="601"/>
      <c r="I12" s="602" t="str">
        <f t="shared" si="0"/>
        <v xml:space="preserve">  </v>
      </c>
    </row>
    <row r="13" spans="1:12" ht="20.100000000000001" customHeight="1">
      <c r="A13" s="47"/>
      <c r="B13" s="48" t="s">
        <v>115</v>
      </c>
      <c r="C13" s="26" t="s">
        <v>116</v>
      </c>
      <c r="D13" s="49" t="s">
        <v>117</v>
      </c>
      <c r="E13" s="442"/>
      <c r="F13" s="473"/>
      <c r="G13" s="482"/>
      <c r="H13" s="402"/>
      <c r="I13" s="450" t="str">
        <f t="shared" si="0"/>
        <v xml:space="preserve">  </v>
      </c>
    </row>
    <row r="14" spans="1:12" ht="25.5" customHeight="1">
      <c r="A14" s="47"/>
      <c r="B14" s="48" t="s">
        <v>118</v>
      </c>
      <c r="C14" s="26" t="s">
        <v>119</v>
      </c>
      <c r="D14" s="49" t="s">
        <v>120</v>
      </c>
      <c r="E14" s="442">
        <v>1</v>
      </c>
      <c r="F14" s="473">
        <v>5</v>
      </c>
      <c r="G14" s="482">
        <v>6</v>
      </c>
      <c r="H14" s="402"/>
      <c r="I14" s="450">
        <f t="shared" si="0"/>
        <v>0</v>
      </c>
    </row>
    <row r="15" spans="1:12" ht="20.100000000000001" customHeight="1">
      <c r="A15" s="47"/>
      <c r="B15" s="48" t="s">
        <v>121</v>
      </c>
      <c r="C15" s="26" t="s">
        <v>122</v>
      </c>
      <c r="D15" s="49" t="s">
        <v>123</v>
      </c>
      <c r="E15" s="442"/>
      <c r="F15" s="473"/>
      <c r="G15" s="482"/>
      <c r="H15" s="402"/>
      <c r="I15" s="450" t="str">
        <f t="shared" si="0"/>
        <v xml:space="preserve">  </v>
      </c>
    </row>
    <row r="16" spans="1:12" ht="25.5" customHeight="1">
      <c r="A16" s="47"/>
      <c r="B16" s="48" t="s">
        <v>124</v>
      </c>
      <c r="C16" s="26" t="s">
        <v>125</v>
      </c>
      <c r="D16" s="49" t="s">
        <v>126</v>
      </c>
      <c r="E16" s="442"/>
      <c r="F16" s="473"/>
      <c r="G16" s="482"/>
      <c r="H16" s="402"/>
      <c r="I16" s="450" t="str">
        <f t="shared" si="0"/>
        <v xml:space="preserve">  </v>
      </c>
    </row>
    <row r="17" spans="1:9" ht="20.100000000000001" customHeight="1">
      <c r="A17" s="47"/>
      <c r="B17" s="48" t="s">
        <v>127</v>
      </c>
      <c r="C17" s="26" t="s">
        <v>128</v>
      </c>
      <c r="D17" s="49" t="s">
        <v>129</v>
      </c>
      <c r="E17" s="442"/>
      <c r="F17" s="473"/>
      <c r="G17" s="482"/>
      <c r="H17" s="402"/>
      <c r="I17" s="450" t="str">
        <f t="shared" si="0"/>
        <v xml:space="preserve">  </v>
      </c>
    </row>
    <row r="18" spans="1:9" ht="20.100000000000001" customHeight="1">
      <c r="A18" s="47"/>
      <c r="B18" s="592" t="s">
        <v>130</v>
      </c>
      <c r="C18" s="52" t="s">
        <v>131</v>
      </c>
      <c r="D18" s="593" t="s">
        <v>132</v>
      </c>
      <c r="E18" s="594">
        <v>10610</v>
      </c>
      <c r="F18" s="596">
        <v>61953</v>
      </c>
      <c r="G18" s="598">
        <v>36228</v>
      </c>
      <c r="H18" s="600">
        <v>12459</v>
      </c>
      <c r="I18" s="602">
        <f t="shared" si="0"/>
        <v>0.34390526664458432</v>
      </c>
    </row>
    <row r="19" spans="1:9" ht="12.75" customHeight="1">
      <c r="A19" s="47"/>
      <c r="B19" s="592"/>
      <c r="C19" s="54" t="s">
        <v>133</v>
      </c>
      <c r="D19" s="593"/>
      <c r="E19" s="595"/>
      <c r="F19" s="597"/>
      <c r="G19" s="599"/>
      <c r="H19" s="601"/>
      <c r="I19" s="602" t="str">
        <f t="shared" si="0"/>
        <v xml:space="preserve">  </v>
      </c>
    </row>
    <row r="20" spans="1:9" ht="20.100000000000001" customHeight="1">
      <c r="A20" s="47"/>
      <c r="B20" s="48" t="s">
        <v>134</v>
      </c>
      <c r="C20" s="26" t="s">
        <v>135</v>
      </c>
      <c r="D20" s="49" t="s">
        <v>136</v>
      </c>
      <c r="E20" s="442">
        <v>987</v>
      </c>
      <c r="F20" s="473">
        <v>956</v>
      </c>
      <c r="G20" s="482">
        <v>977</v>
      </c>
      <c r="H20" s="402">
        <v>961</v>
      </c>
      <c r="I20" s="450">
        <f t="shared" si="0"/>
        <v>0.98362333674513813</v>
      </c>
    </row>
    <row r="21" spans="1:9" ht="20.100000000000001" customHeight="1">
      <c r="B21" s="55" t="s">
        <v>137</v>
      </c>
      <c r="C21" s="26" t="s">
        <v>138</v>
      </c>
      <c r="D21" s="49" t="s">
        <v>139</v>
      </c>
      <c r="E21" s="442">
        <v>4046</v>
      </c>
      <c r="F21" s="473">
        <v>56165</v>
      </c>
      <c r="G21" s="482">
        <v>30014</v>
      </c>
      <c r="H21" s="402">
        <v>6266</v>
      </c>
      <c r="I21" s="450">
        <f t="shared" si="0"/>
        <v>0.20876924102085692</v>
      </c>
    </row>
    <row r="22" spans="1:9" ht="20.100000000000001" customHeight="1">
      <c r="B22" s="55" t="s">
        <v>140</v>
      </c>
      <c r="C22" s="26" t="s">
        <v>141</v>
      </c>
      <c r="D22" s="49" t="s">
        <v>142</v>
      </c>
      <c r="E22" s="442"/>
      <c r="F22" s="473"/>
      <c r="G22" s="482"/>
      <c r="H22" s="402"/>
      <c r="I22" s="450" t="str">
        <f t="shared" si="0"/>
        <v xml:space="preserve">  </v>
      </c>
    </row>
    <row r="23" spans="1:9" ht="25.5" customHeight="1">
      <c r="B23" s="55" t="s">
        <v>143</v>
      </c>
      <c r="C23" s="26" t="s">
        <v>144</v>
      </c>
      <c r="D23" s="49" t="s">
        <v>145</v>
      </c>
      <c r="E23" s="442">
        <v>4450</v>
      </c>
      <c r="F23" s="473">
        <v>4450</v>
      </c>
      <c r="G23" s="482">
        <v>4450</v>
      </c>
      <c r="H23" s="402">
        <v>4450</v>
      </c>
      <c r="I23" s="450">
        <f t="shared" si="0"/>
        <v>1</v>
      </c>
    </row>
    <row r="24" spans="1:9" ht="25.5" customHeight="1">
      <c r="B24" s="55" t="s">
        <v>146</v>
      </c>
      <c r="C24" s="26" t="s">
        <v>147</v>
      </c>
      <c r="D24" s="49" t="s">
        <v>148</v>
      </c>
      <c r="E24" s="442">
        <v>1127</v>
      </c>
      <c r="F24" s="473">
        <v>382</v>
      </c>
      <c r="G24" s="482">
        <v>787</v>
      </c>
      <c r="H24" s="402">
        <v>782</v>
      </c>
      <c r="I24" s="450">
        <f t="shared" si="0"/>
        <v>0.99364675984752227</v>
      </c>
    </row>
    <row r="25" spans="1:9" ht="25.5" customHeight="1">
      <c r="B25" s="55" t="s">
        <v>149</v>
      </c>
      <c r="C25" s="26" t="s">
        <v>150</v>
      </c>
      <c r="D25" s="49" t="s">
        <v>151</v>
      </c>
      <c r="E25" s="442"/>
      <c r="F25" s="473"/>
      <c r="G25" s="482"/>
      <c r="H25" s="402"/>
      <c r="I25" s="450" t="str">
        <f t="shared" si="0"/>
        <v xml:space="preserve">  </v>
      </c>
    </row>
    <row r="26" spans="1:9" ht="25.5" customHeight="1">
      <c r="B26" s="55" t="s">
        <v>149</v>
      </c>
      <c r="C26" s="26" t="s">
        <v>152</v>
      </c>
      <c r="D26" s="49" t="s">
        <v>153</v>
      </c>
      <c r="E26" s="442"/>
      <c r="F26" s="473"/>
      <c r="G26" s="482"/>
      <c r="H26" s="402"/>
      <c r="I26" s="450" t="str">
        <f t="shared" si="0"/>
        <v xml:space="preserve">  </v>
      </c>
    </row>
    <row r="27" spans="1:9" ht="20.100000000000001" customHeight="1">
      <c r="A27" s="47"/>
      <c r="B27" s="48" t="s">
        <v>154</v>
      </c>
      <c r="C27" s="26" t="s">
        <v>155</v>
      </c>
      <c r="D27" s="49" t="s">
        <v>156</v>
      </c>
      <c r="E27" s="442"/>
      <c r="F27" s="473"/>
      <c r="G27" s="482"/>
      <c r="H27" s="402"/>
      <c r="I27" s="450" t="str">
        <f t="shared" si="0"/>
        <v xml:space="preserve">  </v>
      </c>
    </row>
    <row r="28" spans="1:9" ht="25.5" customHeight="1">
      <c r="A28" s="47"/>
      <c r="B28" s="592" t="s">
        <v>157</v>
      </c>
      <c r="C28" s="52" t="s">
        <v>158</v>
      </c>
      <c r="D28" s="593" t="s">
        <v>159</v>
      </c>
      <c r="E28" s="594"/>
      <c r="F28" s="596"/>
      <c r="G28" s="598"/>
      <c r="H28" s="600"/>
      <c r="I28" s="602" t="str">
        <f t="shared" si="0"/>
        <v xml:space="preserve">  </v>
      </c>
    </row>
    <row r="29" spans="1:9" ht="22.5" customHeight="1">
      <c r="A29" s="47"/>
      <c r="B29" s="592"/>
      <c r="C29" s="54" t="s">
        <v>160</v>
      </c>
      <c r="D29" s="593"/>
      <c r="E29" s="595"/>
      <c r="F29" s="597"/>
      <c r="G29" s="599"/>
      <c r="H29" s="601"/>
      <c r="I29" s="602" t="str">
        <f t="shared" si="0"/>
        <v xml:space="preserve">  </v>
      </c>
    </row>
    <row r="30" spans="1:9" ht="25.5" customHeight="1">
      <c r="A30" s="47"/>
      <c r="B30" s="48" t="s">
        <v>161</v>
      </c>
      <c r="C30" s="26" t="s">
        <v>162</v>
      </c>
      <c r="D30" s="49" t="s">
        <v>163</v>
      </c>
      <c r="E30" s="442"/>
      <c r="F30" s="473"/>
      <c r="G30" s="482"/>
      <c r="H30" s="402"/>
      <c r="I30" s="450" t="str">
        <f t="shared" si="0"/>
        <v xml:space="preserve">  </v>
      </c>
    </row>
    <row r="31" spans="1:9" ht="25.5" customHeight="1">
      <c r="B31" s="55" t="s">
        <v>164</v>
      </c>
      <c r="C31" s="26" t="s">
        <v>165</v>
      </c>
      <c r="D31" s="49" t="s">
        <v>166</v>
      </c>
      <c r="E31" s="442"/>
      <c r="F31" s="473"/>
      <c r="G31" s="482"/>
      <c r="H31" s="402"/>
      <c r="I31" s="450" t="str">
        <f t="shared" si="0"/>
        <v xml:space="preserve">  </v>
      </c>
    </row>
    <row r="32" spans="1:9" ht="35.25" customHeight="1">
      <c r="B32" s="55" t="s">
        <v>167</v>
      </c>
      <c r="C32" s="26" t="s">
        <v>168</v>
      </c>
      <c r="D32" s="49" t="s">
        <v>169</v>
      </c>
      <c r="E32" s="442"/>
      <c r="F32" s="473"/>
      <c r="G32" s="482"/>
      <c r="H32" s="402"/>
      <c r="I32" s="450" t="str">
        <f t="shared" si="0"/>
        <v xml:space="preserve">  </v>
      </c>
    </row>
    <row r="33" spans="1:9" ht="35.25" customHeight="1">
      <c r="B33" s="55" t="s">
        <v>170</v>
      </c>
      <c r="C33" s="26" t="s">
        <v>171</v>
      </c>
      <c r="D33" s="49" t="s">
        <v>172</v>
      </c>
      <c r="E33" s="442"/>
      <c r="F33" s="473"/>
      <c r="G33" s="482"/>
      <c r="H33" s="402"/>
      <c r="I33" s="450" t="str">
        <f t="shared" si="0"/>
        <v xml:space="preserve">  </v>
      </c>
    </row>
    <row r="34" spans="1:9" ht="25.5" customHeight="1">
      <c r="B34" s="55" t="s">
        <v>173</v>
      </c>
      <c r="C34" s="26" t="s">
        <v>174</v>
      </c>
      <c r="D34" s="49" t="s">
        <v>175</v>
      </c>
      <c r="E34" s="442"/>
      <c r="F34" s="473"/>
      <c r="G34" s="482"/>
      <c r="H34" s="402"/>
      <c r="I34" s="450" t="str">
        <f t="shared" si="0"/>
        <v xml:space="preserve">  </v>
      </c>
    </row>
    <row r="35" spans="1:9" ht="25.5" customHeight="1">
      <c r="B35" s="55" t="s">
        <v>173</v>
      </c>
      <c r="C35" s="26" t="s">
        <v>176</v>
      </c>
      <c r="D35" s="49" t="s">
        <v>177</v>
      </c>
      <c r="E35" s="442"/>
      <c r="F35" s="473"/>
      <c r="G35" s="482"/>
      <c r="H35" s="402"/>
      <c r="I35" s="450" t="str">
        <f t="shared" si="0"/>
        <v xml:space="preserve">  </v>
      </c>
    </row>
    <row r="36" spans="1:9" ht="39" customHeight="1">
      <c r="B36" s="55" t="s">
        <v>178</v>
      </c>
      <c r="C36" s="26" t="s">
        <v>179</v>
      </c>
      <c r="D36" s="49" t="s">
        <v>180</v>
      </c>
      <c r="E36" s="442"/>
      <c r="F36" s="473"/>
      <c r="G36" s="482"/>
      <c r="H36" s="402"/>
      <c r="I36" s="450" t="str">
        <f t="shared" si="0"/>
        <v xml:space="preserve">  </v>
      </c>
    </row>
    <row r="37" spans="1:9" ht="25.5" customHeight="1">
      <c r="B37" s="55" t="s">
        <v>181</v>
      </c>
      <c r="C37" s="26" t="s">
        <v>182</v>
      </c>
      <c r="D37" s="49" t="s">
        <v>183</v>
      </c>
      <c r="E37" s="442"/>
      <c r="F37" s="473"/>
      <c r="G37" s="482"/>
      <c r="H37" s="402"/>
      <c r="I37" s="450" t="str">
        <f t="shared" si="0"/>
        <v xml:space="preserve">  </v>
      </c>
    </row>
    <row r="38" spans="1:9" ht="25.5" customHeight="1">
      <c r="B38" s="55" t="s">
        <v>184</v>
      </c>
      <c r="C38" s="26" t="s">
        <v>185</v>
      </c>
      <c r="D38" s="49" t="s">
        <v>186</v>
      </c>
      <c r="E38" s="442"/>
      <c r="F38" s="473"/>
      <c r="G38" s="482"/>
      <c r="H38" s="402"/>
      <c r="I38" s="450" t="str">
        <f t="shared" si="0"/>
        <v xml:space="preserve">  </v>
      </c>
    </row>
    <row r="39" spans="1:9" ht="25.5" customHeight="1">
      <c r="B39" s="55" t="s">
        <v>187</v>
      </c>
      <c r="C39" s="26" t="s">
        <v>188</v>
      </c>
      <c r="D39" s="49" t="s">
        <v>189</v>
      </c>
      <c r="E39" s="442"/>
      <c r="F39" s="473"/>
      <c r="G39" s="482"/>
      <c r="H39" s="402"/>
      <c r="I39" s="450" t="str">
        <f t="shared" si="0"/>
        <v xml:space="preserve">  </v>
      </c>
    </row>
    <row r="40" spans="1:9" ht="20.100000000000001" customHeight="1">
      <c r="A40" s="47"/>
      <c r="B40" s="48">
        <v>288</v>
      </c>
      <c r="C40" s="33" t="s">
        <v>190</v>
      </c>
      <c r="D40" s="49" t="s">
        <v>191</v>
      </c>
      <c r="E40" s="442"/>
      <c r="F40" s="473"/>
      <c r="G40" s="482"/>
      <c r="H40" s="402"/>
      <c r="I40" s="450" t="str">
        <f t="shared" ref="I40:I71" si="1">IFERROR(H40/G40,"  ")</f>
        <v xml:space="preserve">  </v>
      </c>
    </row>
    <row r="41" spans="1:9" ht="20.100000000000001" customHeight="1">
      <c r="A41" s="47"/>
      <c r="B41" s="592"/>
      <c r="C41" s="34" t="s">
        <v>192</v>
      </c>
      <c r="D41" s="593" t="s">
        <v>193</v>
      </c>
      <c r="E41" s="594">
        <v>84294</v>
      </c>
      <c r="F41" s="596">
        <v>64894</v>
      </c>
      <c r="G41" s="598">
        <v>70499</v>
      </c>
      <c r="H41" s="600">
        <f>SUM(H43+H49+H50+H57+H62+H72+H73)</f>
        <v>93429</v>
      </c>
      <c r="I41" s="602">
        <f t="shared" si="1"/>
        <v>1.3252528404658221</v>
      </c>
    </row>
    <row r="42" spans="1:9" ht="12.75" customHeight="1">
      <c r="A42" s="47"/>
      <c r="B42" s="592"/>
      <c r="C42" s="35" t="s">
        <v>194</v>
      </c>
      <c r="D42" s="593"/>
      <c r="E42" s="595"/>
      <c r="F42" s="597"/>
      <c r="G42" s="599"/>
      <c r="H42" s="601"/>
      <c r="I42" s="602" t="str">
        <f t="shared" si="1"/>
        <v xml:space="preserve">  </v>
      </c>
    </row>
    <row r="43" spans="1:9" ht="25.5" customHeight="1">
      <c r="B43" s="55" t="s">
        <v>195</v>
      </c>
      <c r="C43" s="26" t="s">
        <v>196</v>
      </c>
      <c r="D43" s="49" t="s">
        <v>197</v>
      </c>
      <c r="E43" s="442">
        <v>2424</v>
      </c>
      <c r="F43" s="473">
        <v>300</v>
      </c>
      <c r="G43" s="482">
        <v>300</v>
      </c>
      <c r="H43" s="402">
        <v>2435</v>
      </c>
      <c r="I43" s="450">
        <f t="shared" si="1"/>
        <v>8.1166666666666671</v>
      </c>
    </row>
    <row r="44" spans="1:9" ht="20.100000000000001" customHeight="1">
      <c r="B44" s="55">
        <v>10</v>
      </c>
      <c r="C44" s="26" t="s">
        <v>198</v>
      </c>
      <c r="D44" s="49" t="s">
        <v>199</v>
      </c>
      <c r="E44" s="442"/>
      <c r="F44" s="473"/>
      <c r="G44" s="482"/>
      <c r="H44" s="402"/>
      <c r="I44" s="450" t="str">
        <f t="shared" si="1"/>
        <v xml:space="preserve">  </v>
      </c>
    </row>
    <row r="45" spans="1:9" ht="20.100000000000001" customHeight="1">
      <c r="B45" s="55" t="s">
        <v>200</v>
      </c>
      <c r="C45" s="26" t="s">
        <v>201</v>
      </c>
      <c r="D45" s="49" t="s">
        <v>202</v>
      </c>
      <c r="E45" s="442"/>
      <c r="F45" s="473"/>
      <c r="G45" s="482"/>
      <c r="H45" s="402"/>
      <c r="I45" s="450" t="str">
        <f t="shared" si="1"/>
        <v xml:space="preserve">  </v>
      </c>
    </row>
    <row r="46" spans="1:9" ht="20.100000000000001" customHeight="1">
      <c r="B46" s="55">
        <v>13</v>
      </c>
      <c r="C46" s="26" t="s">
        <v>203</v>
      </c>
      <c r="D46" s="49" t="s">
        <v>204</v>
      </c>
      <c r="E46" s="442"/>
      <c r="F46" s="473"/>
      <c r="G46" s="482"/>
      <c r="H46" s="402"/>
      <c r="I46" s="450" t="str">
        <f t="shared" si="1"/>
        <v xml:space="preserve">  </v>
      </c>
    </row>
    <row r="47" spans="1:9" ht="20.100000000000001" customHeight="1">
      <c r="B47" s="55" t="s">
        <v>205</v>
      </c>
      <c r="C47" s="26" t="s">
        <v>206</v>
      </c>
      <c r="D47" s="49" t="s">
        <v>207</v>
      </c>
      <c r="E47" s="442">
        <v>2424</v>
      </c>
      <c r="F47" s="473">
        <v>300</v>
      </c>
      <c r="G47" s="482">
        <v>300</v>
      </c>
      <c r="H47" s="402">
        <v>2435</v>
      </c>
      <c r="I47" s="450">
        <f t="shared" si="1"/>
        <v>8.1166666666666671</v>
      </c>
    </row>
    <row r="48" spans="1:9" ht="20.100000000000001" customHeight="1">
      <c r="B48" s="55" t="s">
        <v>208</v>
      </c>
      <c r="C48" s="26" t="s">
        <v>209</v>
      </c>
      <c r="D48" s="49" t="s">
        <v>210</v>
      </c>
      <c r="E48" s="442"/>
      <c r="F48" s="473"/>
      <c r="G48" s="482"/>
      <c r="H48" s="402"/>
      <c r="I48" s="450" t="str">
        <f t="shared" si="1"/>
        <v xml:space="preserve">  </v>
      </c>
    </row>
    <row r="49" spans="1:9" ht="25.5" customHeight="1">
      <c r="A49" s="47"/>
      <c r="B49" s="48">
        <v>14</v>
      </c>
      <c r="C49" s="26" t="s">
        <v>211</v>
      </c>
      <c r="D49" s="49" t="s">
        <v>212</v>
      </c>
      <c r="E49" s="442"/>
      <c r="F49" s="473"/>
      <c r="G49" s="482"/>
      <c r="H49" s="402"/>
      <c r="I49" s="450" t="str">
        <f t="shared" si="1"/>
        <v xml:space="preserve">  </v>
      </c>
    </row>
    <row r="50" spans="1:9" ht="20.100000000000001" customHeight="1">
      <c r="A50" s="47"/>
      <c r="B50" s="592">
        <v>20</v>
      </c>
      <c r="C50" s="52" t="s">
        <v>213</v>
      </c>
      <c r="D50" s="593" t="s">
        <v>214</v>
      </c>
      <c r="E50" s="594">
        <v>30346</v>
      </c>
      <c r="F50" s="596">
        <v>21000</v>
      </c>
      <c r="G50" s="598">
        <v>28000</v>
      </c>
      <c r="H50" s="600">
        <v>26963</v>
      </c>
      <c r="I50" s="602">
        <f t="shared" si="1"/>
        <v>0.96296428571428572</v>
      </c>
    </row>
    <row r="51" spans="1:9" ht="12" customHeight="1">
      <c r="A51" s="47"/>
      <c r="B51" s="592"/>
      <c r="C51" s="54" t="s">
        <v>215</v>
      </c>
      <c r="D51" s="593"/>
      <c r="E51" s="595"/>
      <c r="F51" s="597"/>
      <c r="G51" s="599"/>
      <c r="H51" s="601"/>
      <c r="I51" s="602" t="str">
        <f t="shared" si="1"/>
        <v xml:space="preserve">  </v>
      </c>
    </row>
    <row r="52" spans="1:9" ht="20.100000000000001" customHeight="1">
      <c r="A52" s="47"/>
      <c r="B52" s="48">
        <v>204</v>
      </c>
      <c r="C52" s="26" t="s">
        <v>216</v>
      </c>
      <c r="D52" s="49" t="s">
        <v>217</v>
      </c>
      <c r="E52" s="442">
        <v>30346</v>
      </c>
      <c r="F52" s="473">
        <v>21000</v>
      </c>
      <c r="G52" s="482">
        <v>28000</v>
      </c>
      <c r="H52" s="402">
        <v>26963</v>
      </c>
      <c r="I52" s="450">
        <f t="shared" si="1"/>
        <v>0.96296428571428572</v>
      </c>
    </row>
    <row r="53" spans="1:9" ht="20.100000000000001" customHeight="1">
      <c r="A53" s="47"/>
      <c r="B53" s="48">
        <v>205</v>
      </c>
      <c r="C53" s="26" t="s">
        <v>218</v>
      </c>
      <c r="D53" s="49" t="s">
        <v>219</v>
      </c>
      <c r="E53" s="442"/>
      <c r="F53" s="473"/>
      <c r="G53" s="482"/>
      <c r="H53" s="402"/>
      <c r="I53" s="450" t="str">
        <f t="shared" si="1"/>
        <v xml:space="preserve">  </v>
      </c>
    </row>
    <row r="54" spans="1:9" ht="25.5" customHeight="1">
      <c r="A54" s="47"/>
      <c r="B54" s="48" t="s">
        <v>220</v>
      </c>
      <c r="C54" s="26" t="s">
        <v>221</v>
      </c>
      <c r="D54" s="49" t="s">
        <v>222</v>
      </c>
      <c r="E54" s="442"/>
      <c r="F54" s="473"/>
      <c r="G54" s="482"/>
      <c r="H54" s="402"/>
      <c r="I54" s="450" t="str">
        <f t="shared" si="1"/>
        <v xml:space="preserve">  </v>
      </c>
    </row>
    <row r="55" spans="1:9" ht="25.5" customHeight="1">
      <c r="A55" s="47"/>
      <c r="B55" s="48" t="s">
        <v>223</v>
      </c>
      <c r="C55" s="26" t="s">
        <v>224</v>
      </c>
      <c r="D55" s="49" t="s">
        <v>225</v>
      </c>
      <c r="E55" s="442"/>
      <c r="F55" s="473"/>
      <c r="G55" s="482"/>
      <c r="H55" s="402"/>
      <c r="I55" s="450" t="str">
        <f t="shared" si="1"/>
        <v xml:space="preserve">  </v>
      </c>
    </row>
    <row r="56" spans="1:9" ht="20.100000000000001" customHeight="1">
      <c r="A56" s="47"/>
      <c r="B56" s="48">
        <v>206</v>
      </c>
      <c r="C56" s="26" t="s">
        <v>226</v>
      </c>
      <c r="D56" s="49" t="s">
        <v>227</v>
      </c>
      <c r="E56" s="442"/>
      <c r="F56" s="473"/>
      <c r="G56" s="482"/>
      <c r="H56" s="402"/>
      <c r="I56" s="450" t="str">
        <f t="shared" si="1"/>
        <v xml:space="preserve">  </v>
      </c>
    </row>
    <row r="57" spans="1:9" ht="20.100000000000001" customHeight="1">
      <c r="A57" s="47"/>
      <c r="B57" s="592" t="s">
        <v>228</v>
      </c>
      <c r="C57" s="52" t="s">
        <v>229</v>
      </c>
      <c r="D57" s="593" t="s">
        <v>230</v>
      </c>
      <c r="E57" s="594">
        <v>33978</v>
      </c>
      <c r="F57" s="596">
        <v>29000</v>
      </c>
      <c r="G57" s="598">
        <v>31000</v>
      </c>
      <c r="H57" s="600">
        <v>35457</v>
      </c>
      <c r="I57" s="602">
        <f t="shared" si="1"/>
        <v>1.1437741935483872</v>
      </c>
    </row>
    <row r="58" spans="1:9" ht="12" customHeight="1">
      <c r="A58" s="47"/>
      <c r="B58" s="592"/>
      <c r="C58" s="54" t="s">
        <v>231</v>
      </c>
      <c r="D58" s="593"/>
      <c r="E58" s="595"/>
      <c r="F58" s="597"/>
      <c r="G58" s="599"/>
      <c r="H58" s="601"/>
      <c r="I58" s="602" t="str">
        <f t="shared" si="1"/>
        <v xml:space="preserve">  </v>
      </c>
    </row>
    <row r="59" spans="1:9" ht="23.25" customHeight="1">
      <c r="B59" s="55" t="s">
        <v>232</v>
      </c>
      <c r="C59" s="26" t="s">
        <v>233</v>
      </c>
      <c r="D59" s="49" t="s">
        <v>234</v>
      </c>
      <c r="E59" s="442">
        <v>33114</v>
      </c>
      <c r="F59" s="473">
        <v>29000</v>
      </c>
      <c r="G59" s="482">
        <v>31000</v>
      </c>
      <c r="H59" s="402">
        <v>35457</v>
      </c>
      <c r="I59" s="450">
        <f t="shared" si="1"/>
        <v>1.1437741935483872</v>
      </c>
    </row>
    <row r="60" spans="1:9" ht="20.100000000000001" customHeight="1">
      <c r="B60" s="55">
        <v>223</v>
      </c>
      <c r="C60" s="26" t="s">
        <v>235</v>
      </c>
      <c r="D60" s="49" t="s">
        <v>236</v>
      </c>
      <c r="E60" s="442">
        <v>864</v>
      </c>
      <c r="F60" s="473"/>
      <c r="G60" s="482"/>
      <c r="H60" s="402"/>
      <c r="I60" s="450" t="str">
        <f t="shared" si="1"/>
        <v xml:space="preserve">  </v>
      </c>
    </row>
    <row r="61" spans="1:9" ht="25.5" customHeight="1">
      <c r="A61" s="47"/>
      <c r="B61" s="48">
        <v>224</v>
      </c>
      <c r="C61" s="26" t="s">
        <v>237</v>
      </c>
      <c r="D61" s="49" t="s">
        <v>238</v>
      </c>
      <c r="E61" s="442"/>
      <c r="F61" s="473"/>
      <c r="G61" s="482"/>
      <c r="H61" s="402"/>
      <c r="I61" s="450" t="str">
        <f t="shared" si="1"/>
        <v xml:space="preserve">  </v>
      </c>
    </row>
    <row r="62" spans="1:9" ht="20.100000000000001" customHeight="1">
      <c r="A62" s="47"/>
      <c r="B62" s="592">
        <v>23</v>
      </c>
      <c r="C62" s="52" t="s">
        <v>239</v>
      </c>
      <c r="D62" s="593" t="s">
        <v>240</v>
      </c>
      <c r="E62" s="594"/>
      <c r="F62" s="596"/>
      <c r="G62" s="574"/>
      <c r="H62" s="600"/>
      <c r="I62" s="602" t="str">
        <f t="shared" si="1"/>
        <v xml:space="preserve">  </v>
      </c>
    </row>
    <row r="63" spans="1:9" ht="20.100000000000001" customHeight="1">
      <c r="A63" s="47"/>
      <c r="B63" s="592"/>
      <c r="C63" s="54" t="s">
        <v>241</v>
      </c>
      <c r="D63" s="593"/>
      <c r="E63" s="595"/>
      <c r="F63" s="597"/>
      <c r="G63" s="575"/>
      <c r="H63" s="601"/>
      <c r="I63" s="602" t="str">
        <f t="shared" si="1"/>
        <v xml:space="preserve">  </v>
      </c>
    </row>
    <row r="64" spans="1:9" ht="25.5" customHeight="1">
      <c r="B64" s="55">
        <v>230</v>
      </c>
      <c r="C64" s="26" t="s">
        <v>242</v>
      </c>
      <c r="D64" s="49" t="s">
        <v>243</v>
      </c>
      <c r="E64" s="442"/>
      <c r="F64" s="473"/>
      <c r="G64" s="482"/>
      <c r="H64" s="402"/>
      <c r="I64" s="450" t="str">
        <f t="shared" si="1"/>
        <v xml:space="preserve">  </v>
      </c>
    </row>
    <row r="65" spans="1:9" ht="25.5" customHeight="1">
      <c r="B65" s="55">
        <v>231</v>
      </c>
      <c r="C65" s="26" t="s">
        <v>244</v>
      </c>
      <c r="D65" s="49" t="s">
        <v>245</v>
      </c>
      <c r="E65" s="442"/>
      <c r="F65" s="473"/>
      <c r="G65" s="482"/>
      <c r="H65" s="402"/>
      <c r="I65" s="450" t="str">
        <f t="shared" si="1"/>
        <v xml:space="preserve">  </v>
      </c>
    </row>
    <row r="66" spans="1:9" ht="20.100000000000001" customHeight="1">
      <c r="B66" s="55" t="s">
        <v>246</v>
      </c>
      <c r="C66" s="26" t="s">
        <v>247</v>
      </c>
      <c r="D66" s="49" t="s">
        <v>248</v>
      </c>
      <c r="E66" s="442"/>
      <c r="F66" s="473"/>
      <c r="G66" s="482"/>
      <c r="H66" s="402"/>
      <c r="I66" s="450" t="str">
        <f t="shared" si="1"/>
        <v xml:space="preserve">  </v>
      </c>
    </row>
    <row r="67" spans="1:9" ht="25.5" customHeight="1">
      <c r="B67" s="55" t="s">
        <v>249</v>
      </c>
      <c r="C67" s="26" t="s">
        <v>250</v>
      </c>
      <c r="D67" s="49" t="s">
        <v>251</v>
      </c>
      <c r="E67" s="442"/>
      <c r="F67" s="473"/>
      <c r="G67" s="482"/>
      <c r="H67" s="402"/>
      <c r="I67" s="450" t="str">
        <f t="shared" si="1"/>
        <v xml:space="preserve">  </v>
      </c>
    </row>
    <row r="68" spans="1:9" ht="25.5" customHeight="1">
      <c r="B68" s="55">
        <v>235</v>
      </c>
      <c r="C68" s="26" t="s">
        <v>252</v>
      </c>
      <c r="D68" s="49" t="s">
        <v>253</v>
      </c>
      <c r="E68" s="442"/>
      <c r="F68" s="473"/>
      <c r="G68" s="482"/>
      <c r="H68" s="402"/>
      <c r="I68" s="450" t="str">
        <f t="shared" si="1"/>
        <v xml:space="preserve">  </v>
      </c>
    </row>
    <row r="69" spans="1:9" ht="25.5" customHeight="1">
      <c r="B69" s="55" t="s">
        <v>254</v>
      </c>
      <c r="C69" s="26" t="s">
        <v>255</v>
      </c>
      <c r="D69" s="49" t="s">
        <v>256</v>
      </c>
      <c r="E69" s="442"/>
      <c r="F69" s="473"/>
      <c r="G69" s="482"/>
      <c r="H69" s="402"/>
      <c r="I69" s="450" t="str">
        <f t="shared" si="1"/>
        <v xml:space="preserve">  </v>
      </c>
    </row>
    <row r="70" spans="1:9" ht="25.5" customHeight="1">
      <c r="B70" s="55">
        <v>237</v>
      </c>
      <c r="C70" s="26" t="s">
        <v>257</v>
      </c>
      <c r="D70" s="49" t="s">
        <v>258</v>
      </c>
      <c r="E70" s="442"/>
      <c r="F70" s="473"/>
      <c r="G70" s="482"/>
      <c r="H70" s="402"/>
      <c r="I70" s="450" t="str">
        <f t="shared" si="1"/>
        <v xml:space="preserve">  </v>
      </c>
    </row>
    <row r="71" spans="1:9" ht="20.100000000000001" customHeight="1">
      <c r="B71" s="55" t="s">
        <v>259</v>
      </c>
      <c r="C71" s="26" t="s">
        <v>260</v>
      </c>
      <c r="D71" s="49" t="s">
        <v>261</v>
      </c>
      <c r="E71" s="442"/>
      <c r="F71" s="473"/>
      <c r="G71" s="482"/>
      <c r="H71" s="402"/>
      <c r="I71" s="450" t="str">
        <f t="shared" si="1"/>
        <v xml:space="preserve">  </v>
      </c>
    </row>
    <row r="72" spans="1:9" ht="20.100000000000001" customHeight="1">
      <c r="B72" s="55">
        <v>24</v>
      </c>
      <c r="C72" s="26" t="s">
        <v>262</v>
      </c>
      <c r="D72" s="49" t="s">
        <v>263</v>
      </c>
      <c r="E72" s="442">
        <v>17546</v>
      </c>
      <c r="F72" s="473">
        <v>14594</v>
      </c>
      <c r="G72" s="482">
        <v>11199</v>
      </c>
      <c r="H72" s="402">
        <v>28574</v>
      </c>
      <c r="I72" s="450">
        <f t="shared" ref="I72:I103" si="2">IFERROR(H72/G72,"  ")</f>
        <v>2.5514778105187963</v>
      </c>
    </row>
    <row r="73" spans="1:9" ht="25.5" customHeight="1">
      <c r="B73" s="55" t="s">
        <v>264</v>
      </c>
      <c r="C73" s="26" t="s">
        <v>265</v>
      </c>
      <c r="D73" s="49" t="s">
        <v>266</v>
      </c>
      <c r="E73" s="442"/>
      <c r="F73" s="473"/>
      <c r="G73" s="482"/>
      <c r="H73" s="402"/>
      <c r="I73" s="450" t="str">
        <f t="shared" si="2"/>
        <v xml:space="preserve">  </v>
      </c>
    </row>
    <row r="74" spans="1:9" ht="25.5" customHeight="1">
      <c r="B74" s="55"/>
      <c r="C74" s="33" t="s">
        <v>267</v>
      </c>
      <c r="D74" s="49" t="s">
        <v>268</v>
      </c>
      <c r="E74" s="442">
        <v>94905</v>
      </c>
      <c r="F74" s="473">
        <v>126852</v>
      </c>
      <c r="G74" s="482">
        <v>106733</v>
      </c>
      <c r="H74" s="402">
        <f>SUM(H9+H40+H41)</f>
        <v>105888</v>
      </c>
      <c r="I74" s="450">
        <f t="shared" si="2"/>
        <v>0.99208304835430472</v>
      </c>
    </row>
    <row r="75" spans="1:9" ht="20.100000000000001" customHeight="1">
      <c r="B75" s="55">
        <v>88</v>
      </c>
      <c r="C75" s="33" t="s">
        <v>269</v>
      </c>
      <c r="D75" s="49" t="s">
        <v>270</v>
      </c>
      <c r="E75" s="442"/>
      <c r="F75" s="473"/>
      <c r="G75" s="482"/>
      <c r="H75" s="402"/>
      <c r="I75" s="450" t="str">
        <f t="shared" si="2"/>
        <v xml:space="preserve">  </v>
      </c>
    </row>
    <row r="76" spans="1:9" ht="20.100000000000001" customHeight="1">
      <c r="A76" s="47"/>
      <c r="B76" s="56"/>
      <c r="C76" s="33" t="s">
        <v>271</v>
      </c>
      <c r="D76" s="57"/>
      <c r="E76" s="442"/>
      <c r="F76" s="473"/>
      <c r="G76" s="482"/>
      <c r="H76" s="402"/>
      <c r="I76" s="450" t="str">
        <f t="shared" si="2"/>
        <v xml:space="preserve">  </v>
      </c>
    </row>
    <row r="77" spans="1:9" ht="20.100000000000001" customHeight="1">
      <c r="A77" s="47"/>
      <c r="B77" s="592"/>
      <c r="C77" s="34" t="s">
        <v>272</v>
      </c>
      <c r="D77" s="593" t="s">
        <v>273</v>
      </c>
      <c r="E77" s="594">
        <v>43306</v>
      </c>
      <c r="F77" s="596">
        <v>47976</v>
      </c>
      <c r="G77" s="598">
        <v>39792</v>
      </c>
      <c r="H77" s="600">
        <f>SUM(H79:H85)</f>
        <v>47412</v>
      </c>
      <c r="I77" s="602">
        <f t="shared" si="2"/>
        <v>1.1914957780458384</v>
      </c>
    </row>
    <row r="78" spans="1:9" ht="20.100000000000001" customHeight="1">
      <c r="A78" s="47"/>
      <c r="B78" s="592"/>
      <c r="C78" s="35" t="s">
        <v>274</v>
      </c>
      <c r="D78" s="593"/>
      <c r="E78" s="595"/>
      <c r="F78" s="597"/>
      <c r="G78" s="599"/>
      <c r="H78" s="601"/>
      <c r="I78" s="602" t="str">
        <f t="shared" si="2"/>
        <v xml:space="preserve">  </v>
      </c>
    </row>
    <row r="79" spans="1:9" ht="20.100000000000001" customHeight="1">
      <c r="A79" s="47"/>
      <c r="B79" s="48" t="s">
        <v>275</v>
      </c>
      <c r="C79" s="26" t="s">
        <v>276</v>
      </c>
      <c r="D79" s="49" t="s">
        <v>277</v>
      </c>
      <c r="E79" s="442">
        <v>107</v>
      </c>
      <c r="F79" s="473">
        <v>107</v>
      </c>
      <c r="G79" s="482">
        <v>107</v>
      </c>
      <c r="H79" s="402">
        <v>107</v>
      </c>
      <c r="I79" s="450">
        <f t="shared" si="2"/>
        <v>1</v>
      </c>
    </row>
    <row r="80" spans="1:9" ht="20.100000000000001" customHeight="1">
      <c r="B80" s="55">
        <v>31</v>
      </c>
      <c r="C80" s="26" t="s">
        <v>278</v>
      </c>
      <c r="D80" s="49" t="s">
        <v>279</v>
      </c>
      <c r="E80" s="442"/>
      <c r="F80" s="473"/>
      <c r="G80" s="482"/>
      <c r="H80" s="402"/>
      <c r="I80" s="450" t="str">
        <f t="shared" si="2"/>
        <v xml:space="preserve">  </v>
      </c>
    </row>
    <row r="81" spans="1:9" ht="20.100000000000001" customHeight="1">
      <c r="B81" s="55">
        <v>306</v>
      </c>
      <c r="C81" s="26" t="s">
        <v>280</v>
      </c>
      <c r="D81" s="49" t="s">
        <v>281</v>
      </c>
      <c r="E81" s="442"/>
      <c r="F81" s="473"/>
      <c r="G81" s="482"/>
      <c r="H81" s="402"/>
      <c r="I81" s="450" t="str">
        <f t="shared" si="2"/>
        <v xml:space="preserve">  </v>
      </c>
    </row>
    <row r="82" spans="1:9" ht="20.100000000000001" customHeight="1">
      <c r="B82" s="55">
        <v>32</v>
      </c>
      <c r="C82" s="26" t="s">
        <v>282</v>
      </c>
      <c r="D82" s="49" t="s">
        <v>283</v>
      </c>
      <c r="E82" s="442">
        <v>3</v>
      </c>
      <c r="F82" s="473">
        <v>3</v>
      </c>
      <c r="G82" s="482">
        <v>3</v>
      </c>
      <c r="H82" s="402">
        <v>3</v>
      </c>
      <c r="I82" s="450">
        <f t="shared" si="2"/>
        <v>1</v>
      </c>
    </row>
    <row r="83" spans="1:9" ht="58.5" customHeight="1">
      <c r="B83" s="55" t="s">
        <v>284</v>
      </c>
      <c r="C83" s="26" t="s">
        <v>285</v>
      </c>
      <c r="D83" s="49" t="s">
        <v>286</v>
      </c>
      <c r="E83" s="442"/>
      <c r="F83" s="473"/>
      <c r="G83" s="482"/>
      <c r="H83" s="402"/>
      <c r="I83" s="450" t="str">
        <f t="shared" si="2"/>
        <v xml:space="preserve">  </v>
      </c>
    </row>
    <row r="84" spans="1:9" ht="49.5" customHeight="1">
      <c r="B84" s="55" t="s">
        <v>287</v>
      </c>
      <c r="C84" s="26" t="s">
        <v>288</v>
      </c>
      <c r="D84" s="49" t="s">
        <v>289</v>
      </c>
      <c r="E84" s="442"/>
      <c r="F84" s="473"/>
      <c r="G84" s="482"/>
      <c r="H84" s="402"/>
      <c r="I84" s="450" t="str">
        <f t="shared" si="2"/>
        <v xml:space="preserve">  </v>
      </c>
    </row>
    <row r="85" spans="1:9" ht="20.100000000000001" customHeight="1">
      <c r="B85" s="55">
        <v>34</v>
      </c>
      <c r="C85" s="26" t="s">
        <v>290</v>
      </c>
      <c r="D85" s="49" t="s">
        <v>291</v>
      </c>
      <c r="E85" s="442">
        <v>43196</v>
      </c>
      <c r="F85" s="473">
        <v>47866</v>
      </c>
      <c r="G85" s="482">
        <v>39682</v>
      </c>
      <c r="H85" s="402">
        <f>SUM(H86:H87)</f>
        <v>47302</v>
      </c>
      <c r="I85" s="450">
        <f t="shared" si="2"/>
        <v>1.1920266115619171</v>
      </c>
    </row>
    <row r="86" spans="1:9" ht="20.100000000000001" customHeight="1">
      <c r="B86" s="55">
        <v>340</v>
      </c>
      <c r="C86" s="26" t="s">
        <v>292</v>
      </c>
      <c r="D86" s="49" t="s">
        <v>293</v>
      </c>
      <c r="E86" s="442">
        <v>24132</v>
      </c>
      <c r="F86" s="473">
        <v>36954</v>
      </c>
      <c r="G86" s="482">
        <v>36954</v>
      </c>
      <c r="H86" s="402">
        <v>42771</v>
      </c>
      <c r="I86" s="450">
        <f t="shared" si="2"/>
        <v>1.1574119175190778</v>
      </c>
    </row>
    <row r="87" spans="1:9" ht="20.100000000000001" customHeight="1">
      <c r="B87" s="55">
        <v>341</v>
      </c>
      <c r="C87" s="26" t="s">
        <v>294</v>
      </c>
      <c r="D87" s="49" t="s">
        <v>295</v>
      </c>
      <c r="E87" s="442">
        <v>19064</v>
      </c>
      <c r="F87" s="473">
        <v>10912</v>
      </c>
      <c r="G87" s="482">
        <v>2728</v>
      </c>
      <c r="H87" s="402">
        <v>4531</v>
      </c>
      <c r="I87" s="450">
        <f t="shared" si="2"/>
        <v>1.6609237536656891</v>
      </c>
    </row>
    <row r="88" spans="1:9" ht="20.100000000000001" customHeight="1">
      <c r="B88" s="55"/>
      <c r="C88" s="26" t="s">
        <v>296</v>
      </c>
      <c r="D88" s="49" t="s">
        <v>297</v>
      </c>
      <c r="E88" s="442"/>
      <c r="F88" s="473"/>
      <c r="G88" s="482"/>
      <c r="H88" s="402"/>
      <c r="I88" s="450" t="str">
        <f t="shared" si="2"/>
        <v xml:space="preserve">  </v>
      </c>
    </row>
    <row r="89" spans="1:9" ht="20.100000000000001" customHeight="1">
      <c r="B89" s="55">
        <v>35</v>
      </c>
      <c r="C89" s="26" t="s">
        <v>298</v>
      </c>
      <c r="D89" s="49" t="s">
        <v>299</v>
      </c>
      <c r="E89" s="442"/>
      <c r="F89" s="473"/>
      <c r="G89" s="482"/>
      <c r="H89" s="402"/>
      <c r="I89" s="450" t="str">
        <f t="shared" si="2"/>
        <v xml:space="preserve">  </v>
      </c>
    </row>
    <row r="90" spans="1:9" ht="20.100000000000001" customHeight="1">
      <c r="B90" s="55">
        <v>350</v>
      </c>
      <c r="C90" s="26" t="s">
        <v>300</v>
      </c>
      <c r="D90" s="49" t="s">
        <v>301</v>
      </c>
      <c r="E90" s="442"/>
      <c r="F90" s="473"/>
      <c r="G90" s="482"/>
      <c r="H90" s="402"/>
      <c r="I90" s="450" t="str">
        <f t="shared" si="2"/>
        <v xml:space="preserve">  </v>
      </c>
    </row>
    <row r="91" spans="1:9" ht="20.100000000000001" customHeight="1">
      <c r="A91" s="47"/>
      <c r="B91" s="48">
        <v>351</v>
      </c>
      <c r="C91" s="26" t="s">
        <v>302</v>
      </c>
      <c r="D91" s="49" t="s">
        <v>303</v>
      </c>
      <c r="E91" s="442"/>
      <c r="F91" s="473"/>
      <c r="G91" s="482"/>
      <c r="H91" s="402"/>
      <c r="I91" s="450" t="str">
        <f t="shared" si="2"/>
        <v xml:space="preserve">  </v>
      </c>
    </row>
    <row r="92" spans="1:9" ht="22.5" customHeight="1">
      <c r="A92" s="47"/>
      <c r="B92" s="592"/>
      <c r="C92" s="34" t="s">
        <v>304</v>
      </c>
      <c r="D92" s="593" t="s">
        <v>305</v>
      </c>
      <c r="E92" s="594">
        <v>32800</v>
      </c>
      <c r="F92" s="596">
        <v>47500</v>
      </c>
      <c r="G92" s="598">
        <v>42500</v>
      </c>
      <c r="H92" s="600">
        <v>29735</v>
      </c>
      <c r="I92" s="602">
        <f t="shared" si="2"/>
        <v>0.6996470588235294</v>
      </c>
    </row>
    <row r="93" spans="1:9" ht="13.5" customHeight="1">
      <c r="A93" s="47"/>
      <c r="B93" s="592"/>
      <c r="C93" s="35" t="s">
        <v>306</v>
      </c>
      <c r="D93" s="593"/>
      <c r="E93" s="595"/>
      <c r="F93" s="597"/>
      <c r="G93" s="599"/>
      <c r="H93" s="601"/>
      <c r="I93" s="602" t="str">
        <f t="shared" si="2"/>
        <v xml:space="preserve">  </v>
      </c>
    </row>
    <row r="94" spans="1:9" ht="20.100000000000001" customHeight="1">
      <c r="A94" s="47"/>
      <c r="B94" s="592">
        <v>40</v>
      </c>
      <c r="C94" s="52" t="s">
        <v>307</v>
      </c>
      <c r="D94" s="593" t="s">
        <v>308</v>
      </c>
      <c r="E94" s="594"/>
      <c r="F94" s="596"/>
      <c r="G94" s="598"/>
      <c r="H94" s="600"/>
      <c r="I94" s="602" t="str">
        <f t="shared" si="2"/>
        <v xml:space="preserve">  </v>
      </c>
    </row>
    <row r="95" spans="1:9" ht="14.25" customHeight="1">
      <c r="A95" s="47"/>
      <c r="B95" s="592"/>
      <c r="C95" s="54" t="s">
        <v>309</v>
      </c>
      <c r="D95" s="593"/>
      <c r="E95" s="595"/>
      <c r="F95" s="597"/>
      <c r="G95" s="599"/>
      <c r="H95" s="601"/>
      <c r="I95" s="602" t="str">
        <f t="shared" si="2"/>
        <v xml:space="preserve">  </v>
      </c>
    </row>
    <row r="96" spans="1:9" ht="25.5" customHeight="1">
      <c r="A96" s="47"/>
      <c r="B96" s="48">
        <v>404</v>
      </c>
      <c r="C96" s="26" t="s">
        <v>310</v>
      </c>
      <c r="D96" s="49" t="s">
        <v>311</v>
      </c>
      <c r="E96" s="442"/>
      <c r="F96" s="473"/>
      <c r="G96" s="482"/>
      <c r="H96" s="402"/>
      <c r="I96" s="450" t="str">
        <f t="shared" si="2"/>
        <v xml:space="preserve">  </v>
      </c>
    </row>
    <row r="97" spans="1:9" ht="20.100000000000001" customHeight="1">
      <c r="A97" s="47"/>
      <c r="B97" s="48">
        <v>400</v>
      </c>
      <c r="C97" s="26" t="s">
        <v>312</v>
      </c>
      <c r="D97" s="49" t="s">
        <v>313</v>
      </c>
      <c r="E97" s="442"/>
      <c r="F97" s="473"/>
      <c r="G97" s="482"/>
      <c r="H97" s="402"/>
      <c r="I97" s="450" t="str">
        <f t="shared" si="2"/>
        <v xml:space="preserve">  </v>
      </c>
    </row>
    <row r="98" spans="1:9" ht="20.100000000000001" customHeight="1">
      <c r="A98" s="47"/>
      <c r="B98" s="48" t="s">
        <v>314</v>
      </c>
      <c r="C98" s="26" t="s">
        <v>315</v>
      </c>
      <c r="D98" s="49" t="s">
        <v>316</v>
      </c>
      <c r="E98" s="442"/>
      <c r="F98" s="473"/>
      <c r="G98" s="482"/>
      <c r="H98" s="402"/>
      <c r="I98" s="450" t="str">
        <f t="shared" si="2"/>
        <v xml:space="preserve">  </v>
      </c>
    </row>
    <row r="99" spans="1:9" ht="20.100000000000001" customHeight="1">
      <c r="A99" s="47"/>
      <c r="B99" s="592">
        <v>41</v>
      </c>
      <c r="C99" s="52" t="s">
        <v>317</v>
      </c>
      <c r="D99" s="593" t="s">
        <v>318</v>
      </c>
      <c r="E99" s="594">
        <v>800</v>
      </c>
      <c r="F99" s="596">
        <v>14500</v>
      </c>
      <c r="G99" s="598">
        <v>14500</v>
      </c>
      <c r="H99" s="600">
        <v>0</v>
      </c>
      <c r="I99" s="602">
        <f t="shared" si="2"/>
        <v>0</v>
      </c>
    </row>
    <row r="100" spans="1:9" ht="12" customHeight="1">
      <c r="A100" s="47"/>
      <c r="B100" s="592"/>
      <c r="C100" s="54" t="s">
        <v>319</v>
      </c>
      <c r="D100" s="593"/>
      <c r="E100" s="595"/>
      <c r="F100" s="597"/>
      <c r="G100" s="599"/>
      <c r="H100" s="601"/>
      <c r="I100" s="602" t="str">
        <f t="shared" si="2"/>
        <v xml:space="preserve">  </v>
      </c>
    </row>
    <row r="101" spans="1:9" ht="20.100000000000001" customHeight="1">
      <c r="B101" s="55">
        <v>410</v>
      </c>
      <c r="C101" s="26" t="s">
        <v>320</v>
      </c>
      <c r="D101" s="49" t="s">
        <v>321</v>
      </c>
      <c r="E101" s="442"/>
      <c r="F101" s="473"/>
      <c r="G101" s="482"/>
      <c r="H101" s="402"/>
      <c r="I101" s="450" t="str">
        <f t="shared" si="2"/>
        <v xml:space="preserve">  </v>
      </c>
    </row>
    <row r="102" spans="1:9" ht="36.75" customHeight="1">
      <c r="B102" s="55" t="s">
        <v>322</v>
      </c>
      <c r="C102" s="26" t="s">
        <v>323</v>
      </c>
      <c r="D102" s="49" t="s">
        <v>324</v>
      </c>
      <c r="E102" s="442"/>
      <c r="F102" s="473"/>
      <c r="G102" s="482"/>
      <c r="H102" s="402"/>
      <c r="I102" s="450" t="str">
        <f t="shared" si="2"/>
        <v xml:space="preserve">  </v>
      </c>
    </row>
    <row r="103" spans="1:9" ht="39" customHeight="1">
      <c r="B103" s="55" t="s">
        <v>322</v>
      </c>
      <c r="C103" s="26" t="s">
        <v>325</v>
      </c>
      <c r="D103" s="49" t="s">
        <v>326</v>
      </c>
      <c r="E103" s="442"/>
      <c r="F103" s="473"/>
      <c r="G103" s="482"/>
      <c r="H103" s="402"/>
      <c r="I103" s="450" t="str">
        <f t="shared" si="2"/>
        <v xml:space="preserve">  </v>
      </c>
    </row>
    <row r="104" spans="1:9" ht="25.5" customHeight="1">
      <c r="B104" s="55" t="s">
        <v>327</v>
      </c>
      <c r="C104" s="26" t="s">
        <v>328</v>
      </c>
      <c r="D104" s="49" t="s">
        <v>329</v>
      </c>
      <c r="E104" s="442">
        <v>800</v>
      </c>
      <c r="F104" s="473">
        <v>14500</v>
      </c>
      <c r="G104" s="482">
        <v>14500</v>
      </c>
      <c r="H104" s="402">
        <v>0</v>
      </c>
      <c r="I104" s="450">
        <f t="shared" ref="I104:I135" si="3">IFERROR(H104/G104,"  ")</f>
        <v>0</v>
      </c>
    </row>
    <row r="105" spans="1:9" ht="25.5" customHeight="1">
      <c r="B105" s="55" t="s">
        <v>330</v>
      </c>
      <c r="C105" s="26" t="s">
        <v>331</v>
      </c>
      <c r="D105" s="49" t="s">
        <v>332</v>
      </c>
      <c r="E105" s="442"/>
      <c r="F105" s="473"/>
      <c r="G105" s="482"/>
      <c r="H105" s="402"/>
      <c r="I105" s="450" t="str">
        <f t="shared" si="3"/>
        <v xml:space="preserve">  </v>
      </c>
    </row>
    <row r="106" spans="1:9" ht="20.100000000000001" customHeight="1">
      <c r="B106" s="55">
        <v>413</v>
      </c>
      <c r="C106" s="26" t="s">
        <v>333</v>
      </c>
      <c r="D106" s="49" t="s">
        <v>334</v>
      </c>
      <c r="E106" s="442"/>
      <c r="F106" s="473"/>
      <c r="G106" s="482"/>
      <c r="H106" s="402"/>
      <c r="I106" s="450" t="str">
        <f t="shared" si="3"/>
        <v xml:space="preserve">  </v>
      </c>
    </row>
    <row r="107" spans="1:9" ht="20.100000000000001" customHeight="1">
      <c r="B107" s="55">
        <v>419</v>
      </c>
      <c r="C107" s="26" t="s">
        <v>335</v>
      </c>
      <c r="D107" s="49" t="s">
        <v>336</v>
      </c>
      <c r="E107" s="442"/>
      <c r="F107" s="473"/>
      <c r="G107" s="482"/>
      <c r="H107" s="402"/>
      <c r="I107" s="450" t="str">
        <f t="shared" si="3"/>
        <v xml:space="preserve">  </v>
      </c>
    </row>
    <row r="108" spans="1:9" ht="24" customHeight="1">
      <c r="B108" s="55" t="s">
        <v>337</v>
      </c>
      <c r="C108" s="26" t="s">
        <v>338</v>
      </c>
      <c r="D108" s="49" t="s">
        <v>339</v>
      </c>
      <c r="E108" s="442">
        <v>32000</v>
      </c>
      <c r="F108" s="473">
        <v>33000</v>
      </c>
      <c r="G108" s="482">
        <v>28000</v>
      </c>
      <c r="H108" s="402">
        <v>29735</v>
      </c>
      <c r="I108" s="450">
        <f t="shared" si="3"/>
        <v>1.0619642857142857</v>
      </c>
    </row>
    <row r="109" spans="1:9" ht="20.100000000000001" customHeight="1">
      <c r="B109" s="55">
        <v>498</v>
      </c>
      <c r="C109" s="33" t="s">
        <v>340</v>
      </c>
      <c r="D109" s="49" t="s">
        <v>341</v>
      </c>
      <c r="E109" s="442"/>
      <c r="F109" s="473"/>
      <c r="G109" s="482"/>
      <c r="H109" s="402"/>
      <c r="I109" s="450" t="str">
        <f t="shared" si="3"/>
        <v xml:space="preserve">  </v>
      </c>
    </row>
    <row r="110" spans="1:9" ht="24" customHeight="1">
      <c r="A110" s="47"/>
      <c r="B110" s="48" t="s">
        <v>342</v>
      </c>
      <c r="C110" s="33" t="s">
        <v>343</v>
      </c>
      <c r="D110" s="49" t="s">
        <v>344</v>
      </c>
      <c r="E110" s="442"/>
      <c r="F110" s="473">
        <v>9000</v>
      </c>
      <c r="G110" s="482">
        <v>3400</v>
      </c>
      <c r="H110" s="402">
        <v>1053</v>
      </c>
      <c r="I110" s="450">
        <f t="shared" si="3"/>
        <v>0.30970588235294116</v>
      </c>
    </row>
    <row r="111" spans="1:9" ht="23.25" customHeight="1">
      <c r="A111" s="47"/>
      <c r="B111" s="592"/>
      <c r="C111" s="34" t="s">
        <v>345</v>
      </c>
      <c r="D111" s="593" t="s">
        <v>346</v>
      </c>
      <c r="E111" s="594">
        <v>18799</v>
      </c>
      <c r="F111" s="596">
        <v>22376</v>
      </c>
      <c r="G111" s="598">
        <v>21041</v>
      </c>
      <c r="H111" s="600">
        <v>27688</v>
      </c>
      <c r="I111" s="602">
        <f t="shared" si="3"/>
        <v>1.3159070386388481</v>
      </c>
    </row>
    <row r="112" spans="1:9" ht="13.5" customHeight="1">
      <c r="A112" s="47"/>
      <c r="B112" s="592"/>
      <c r="C112" s="35" t="s">
        <v>347</v>
      </c>
      <c r="D112" s="593"/>
      <c r="E112" s="595"/>
      <c r="F112" s="597"/>
      <c r="G112" s="599"/>
      <c r="H112" s="601"/>
      <c r="I112" s="602" t="str">
        <f t="shared" si="3"/>
        <v xml:space="preserve">  </v>
      </c>
    </row>
    <row r="113" spans="1:9" ht="20.100000000000001" customHeight="1">
      <c r="A113" s="47"/>
      <c r="B113" s="48">
        <v>467</v>
      </c>
      <c r="C113" s="26" t="s">
        <v>348</v>
      </c>
      <c r="D113" s="49" t="s">
        <v>349</v>
      </c>
      <c r="E113" s="442"/>
      <c r="F113" s="473"/>
      <c r="G113" s="482"/>
      <c r="H113" s="402"/>
      <c r="I113" s="450" t="str">
        <f t="shared" si="3"/>
        <v xml:space="preserve">  </v>
      </c>
    </row>
    <row r="114" spans="1:9" ht="20.100000000000001" customHeight="1">
      <c r="A114" s="47"/>
      <c r="B114" s="592" t="s">
        <v>350</v>
      </c>
      <c r="C114" s="52" t="s">
        <v>351</v>
      </c>
      <c r="D114" s="593" t="s">
        <v>352</v>
      </c>
      <c r="E114" s="594"/>
      <c r="F114" s="596">
        <v>350</v>
      </c>
      <c r="G114" s="598">
        <v>4100</v>
      </c>
      <c r="H114" s="600">
        <v>500</v>
      </c>
      <c r="I114" s="602">
        <f t="shared" si="3"/>
        <v>0.12195121951219512</v>
      </c>
    </row>
    <row r="115" spans="1:9" ht="15" customHeight="1">
      <c r="A115" s="47"/>
      <c r="B115" s="592"/>
      <c r="C115" s="54" t="s">
        <v>353</v>
      </c>
      <c r="D115" s="593"/>
      <c r="E115" s="595"/>
      <c r="F115" s="597"/>
      <c r="G115" s="599"/>
      <c r="H115" s="601"/>
      <c r="I115" s="602" t="str">
        <f t="shared" si="3"/>
        <v xml:space="preserve">  </v>
      </c>
    </row>
    <row r="116" spans="1:9" ht="25.5" customHeight="1">
      <c r="A116" s="47"/>
      <c r="B116" s="48" t="s">
        <v>354</v>
      </c>
      <c r="C116" s="26" t="s">
        <v>355</v>
      </c>
      <c r="D116" s="49" t="s">
        <v>356</v>
      </c>
      <c r="E116" s="442"/>
      <c r="F116" s="473"/>
      <c r="G116" s="482"/>
      <c r="H116" s="402"/>
      <c r="I116" s="450" t="str">
        <f t="shared" si="3"/>
        <v xml:space="preserve">  </v>
      </c>
    </row>
    <row r="117" spans="1:9" ht="25.5" customHeight="1">
      <c r="B117" s="55" t="s">
        <v>354</v>
      </c>
      <c r="C117" s="26" t="s">
        <v>357</v>
      </c>
      <c r="D117" s="49" t="s">
        <v>358</v>
      </c>
      <c r="E117" s="442"/>
      <c r="F117" s="473"/>
      <c r="G117" s="482"/>
      <c r="H117" s="402"/>
      <c r="I117" s="450" t="str">
        <f t="shared" si="3"/>
        <v xml:space="preserve">  </v>
      </c>
    </row>
    <row r="118" spans="1:9" ht="25.5" customHeight="1">
      <c r="B118" s="55" t="s">
        <v>359</v>
      </c>
      <c r="C118" s="26" t="s">
        <v>360</v>
      </c>
      <c r="D118" s="49" t="s">
        <v>361</v>
      </c>
      <c r="E118" s="442"/>
      <c r="F118" s="473"/>
      <c r="G118" s="482"/>
      <c r="H118" s="402"/>
      <c r="I118" s="450" t="str">
        <f t="shared" si="3"/>
        <v xml:space="preserve">  </v>
      </c>
    </row>
    <row r="119" spans="1:9" ht="24.75" customHeight="1">
      <c r="B119" s="55" t="s">
        <v>362</v>
      </c>
      <c r="C119" s="26" t="s">
        <v>363</v>
      </c>
      <c r="D119" s="49" t="s">
        <v>364</v>
      </c>
      <c r="E119" s="442"/>
      <c r="F119" s="473">
        <v>350</v>
      </c>
      <c r="G119" s="482">
        <v>4100</v>
      </c>
      <c r="H119" s="402">
        <v>500</v>
      </c>
      <c r="I119" s="450">
        <f t="shared" si="3"/>
        <v>0.12195121951219512</v>
      </c>
    </row>
    <row r="120" spans="1:9" ht="24.75" customHeight="1">
      <c r="B120" s="55" t="s">
        <v>365</v>
      </c>
      <c r="C120" s="26" t="s">
        <v>366</v>
      </c>
      <c r="D120" s="49" t="s">
        <v>367</v>
      </c>
      <c r="E120" s="442"/>
      <c r="F120" s="473"/>
      <c r="G120" s="482"/>
      <c r="H120" s="402"/>
      <c r="I120" s="450" t="str">
        <f t="shared" si="3"/>
        <v xml:space="preserve">  </v>
      </c>
    </row>
    <row r="121" spans="1:9" ht="20.100000000000001" customHeight="1">
      <c r="B121" s="55">
        <v>426</v>
      </c>
      <c r="C121" s="26" t="s">
        <v>368</v>
      </c>
      <c r="D121" s="49" t="s">
        <v>369</v>
      </c>
      <c r="E121" s="442"/>
      <c r="F121" s="473"/>
      <c r="G121" s="482"/>
      <c r="H121" s="402"/>
      <c r="I121" s="450" t="str">
        <f t="shared" si="3"/>
        <v xml:space="preserve">  </v>
      </c>
    </row>
    <row r="122" spans="1:9" ht="20.100000000000001" customHeight="1">
      <c r="B122" s="55">
        <v>428</v>
      </c>
      <c r="C122" s="26" t="s">
        <v>370</v>
      </c>
      <c r="D122" s="49" t="s">
        <v>371</v>
      </c>
      <c r="E122" s="442"/>
      <c r="F122" s="473"/>
      <c r="G122" s="482"/>
      <c r="H122" s="402"/>
      <c r="I122" s="450" t="str">
        <f t="shared" si="3"/>
        <v xml:space="preserve">  </v>
      </c>
    </row>
    <row r="123" spans="1:9" ht="20.100000000000001" customHeight="1">
      <c r="B123" s="55">
        <v>430</v>
      </c>
      <c r="C123" s="26" t="s">
        <v>372</v>
      </c>
      <c r="D123" s="49" t="s">
        <v>373</v>
      </c>
      <c r="E123" s="442">
        <v>2294</v>
      </c>
      <c r="F123" s="473"/>
      <c r="G123" s="482"/>
      <c r="H123" s="402">
        <v>2294</v>
      </c>
      <c r="I123" s="450" t="str">
        <f t="shared" si="3"/>
        <v xml:space="preserve">  </v>
      </c>
    </row>
    <row r="124" spans="1:9" ht="20.100000000000001" customHeight="1">
      <c r="A124" s="47"/>
      <c r="B124" s="592" t="s">
        <v>374</v>
      </c>
      <c r="C124" s="52" t="s">
        <v>375</v>
      </c>
      <c r="D124" s="593" t="s">
        <v>376</v>
      </c>
      <c r="E124" s="594">
        <v>12054</v>
      </c>
      <c r="F124" s="596">
        <v>18000</v>
      </c>
      <c r="G124" s="598">
        <v>9000</v>
      </c>
      <c r="H124" s="600">
        <v>15182</v>
      </c>
      <c r="I124" s="602">
        <f t="shared" si="3"/>
        <v>1.6868888888888889</v>
      </c>
    </row>
    <row r="125" spans="1:9" ht="12.75" customHeight="1">
      <c r="A125" s="47"/>
      <c r="B125" s="592"/>
      <c r="C125" s="54" t="s">
        <v>377</v>
      </c>
      <c r="D125" s="593"/>
      <c r="E125" s="595"/>
      <c r="F125" s="597"/>
      <c r="G125" s="599"/>
      <c r="H125" s="601"/>
      <c r="I125" s="602" t="str">
        <f t="shared" si="3"/>
        <v xml:space="preserve">  </v>
      </c>
    </row>
    <row r="126" spans="1:9" ht="24.75" customHeight="1">
      <c r="B126" s="55" t="s">
        <v>378</v>
      </c>
      <c r="C126" s="26" t="s">
        <v>379</v>
      </c>
      <c r="D126" s="49" t="s">
        <v>380</v>
      </c>
      <c r="E126" s="442"/>
      <c r="F126" s="473"/>
      <c r="G126" s="482"/>
      <c r="H126" s="402"/>
      <c r="I126" s="450" t="str">
        <f t="shared" si="3"/>
        <v xml:space="preserve">  </v>
      </c>
    </row>
    <row r="127" spans="1:9" ht="24.75" customHeight="1">
      <c r="B127" s="55" t="s">
        <v>381</v>
      </c>
      <c r="C127" s="26" t="s">
        <v>382</v>
      </c>
      <c r="D127" s="49" t="s">
        <v>383</v>
      </c>
      <c r="E127" s="442"/>
      <c r="F127" s="473"/>
      <c r="G127" s="482"/>
      <c r="H127" s="402"/>
      <c r="I127" s="450" t="str">
        <f t="shared" si="3"/>
        <v xml:space="preserve">  </v>
      </c>
    </row>
    <row r="128" spans="1:9" ht="20.100000000000001" customHeight="1">
      <c r="B128" s="55">
        <v>435</v>
      </c>
      <c r="C128" s="26" t="s">
        <v>384</v>
      </c>
      <c r="D128" s="49" t="s">
        <v>385</v>
      </c>
      <c r="E128" s="442">
        <v>12054</v>
      </c>
      <c r="F128" s="473">
        <v>18000</v>
      </c>
      <c r="G128" s="482">
        <v>9000</v>
      </c>
      <c r="H128" s="402">
        <v>15182</v>
      </c>
      <c r="I128" s="450">
        <f t="shared" si="3"/>
        <v>1.6868888888888889</v>
      </c>
    </row>
    <row r="129" spans="1:11" ht="20.100000000000001" customHeight="1">
      <c r="B129" s="55">
        <v>436</v>
      </c>
      <c r="C129" s="26" t="s">
        <v>386</v>
      </c>
      <c r="D129" s="49" t="s">
        <v>387</v>
      </c>
      <c r="E129" s="442"/>
      <c r="F129" s="473"/>
      <c r="G129" s="482"/>
      <c r="H129" s="402"/>
      <c r="I129" s="450" t="str">
        <f t="shared" si="3"/>
        <v xml:space="preserve">  </v>
      </c>
    </row>
    <row r="130" spans="1:11" ht="20.100000000000001" customHeight="1">
      <c r="B130" s="55" t="s">
        <v>388</v>
      </c>
      <c r="C130" s="26" t="s">
        <v>389</v>
      </c>
      <c r="D130" s="49" t="s">
        <v>390</v>
      </c>
      <c r="E130" s="442"/>
      <c r="F130" s="473"/>
      <c r="G130" s="482"/>
      <c r="H130" s="402"/>
      <c r="I130" s="450" t="str">
        <f t="shared" si="3"/>
        <v xml:space="preserve">  </v>
      </c>
    </row>
    <row r="131" spans="1:11" ht="20.100000000000001" customHeight="1">
      <c r="B131" s="55" t="s">
        <v>388</v>
      </c>
      <c r="C131" s="26" t="s">
        <v>391</v>
      </c>
      <c r="D131" s="49" t="s">
        <v>392</v>
      </c>
      <c r="E131" s="442"/>
      <c r="F131" s="473"/>
      <c r="G131" s="482"/>
      <c r="H131" s="402"/>
      <c r="I131" s="450" t="str">
        <f t="shared" si="3"/>
        <v xml:space="preserve">  </v>
      </c>
    </row>
    <row r="132" spans="1:11" ht="20.100000000000001" customHeight="1">
      <c r="A132" s="47"/>
      <c r="B132" s="592" t="s">
        <v>393</v>
      </c>
      <c r="C132" s="52" t="s">
        <v>394</v>
      </c>
      <c r="D132" s="593" t="s">
        <v>395</v>
      </c>
      <c r="E132" s="594">
        <v>4451</v>
      </c>
      <c r="F132" s="596">
        <v>4026</v>
      </c>
      <c r="G132" s="574">
        <v>7941</v>
      </c>
      <c r="H132" s="600">
        <f>SUM(H134:H136)</f>
        <v>9712</v>
      </c>
      <c r="I132" s="602">
        <f t="shared" si="3"/>
        <v>1.2230197708097217</v>
      </c>
    </row>
    <row r="133" spans="1:11" ht="15.75" customHeight="1">
      <c r="A133" s="47"/>
      <c r="B133" s="592"/>
      <c r="C133" s="54" t="s">
        <v>396</v>
      </c>
      <c r="D133" s="593"/>
      <c r="E133" s="595"/>
      <c r="F133" s="597"/>
      <c r="G133" s="575"/>
      <c r="H133" s="601"/>
      <c r="I133" s="602" t="str">
        <f t="shared" si="3"/>
        <v xml:space="preserve">  </v>
      </c>
    </row>
    <row r="134" spans="1:11" ht="20.100000000000001" customHeight="1">
      <c r="B134" s="55" t="s">
        <v>397</v>
      </c>
      <c r="C134" s="26" t="s">
        <v>398</v>
      </c>
      <c r="D134" s="49" t="s">
        <v>399</v>
      </c>
      <c r="E134" s="442">
        <v>1050</v>
      </c>
      <c r="F134" s="473">
        <v>1500</v>
      </c>
      <c r="G134" s="482">
        <v>7160</v>
      </c>
      <c r="H134" s="402">
        <v>6011</v>
      </c>
      <c r="I134" s="450">
        <f t="shared" si="3"/>
        <v>0.83952513966480447</v>
      </c>
    </row>
    <row r="135" spans="1:11" ht="24.75" customHeight="1">
      <c r="B135" s="55" t="s">
        <v>400</v>
      </c>
      <c r="C135" s="26" t="s">
        <v>401</v>
      </c>
      <c r="D135" s="49" t="s">
        <v>402</v>
      </c>
      <c r="E135" s="442">
        <v>37</v>
      </c>
      <c r="F135" s="473">
        <v>600</v>
      </c>
      <c r="G135" s="482">
        <v>300</v>
      </c>
      <c r="H135" s="402">
        <v>29</v>
      </c>
      <c r="I135" s="450">
        <f t="shared" si="3"/>
        <v>9.6666666666666665E-2</v>
      </c>
    </row>
    <row r="136" spans="1:11" ht="20.100000000000001" customHeight="1">
      <c r="B136" s="55">
        <v>481</v>
      </c>
      <c r="C136" s="26" t="s">
        <v>403</v>
      </c>
      <c r="D136" s="49" t="s">
        <v>404</v>
      </c>
      <c r="E136" s="442">
        <v>3364</v>
      </c>
      <c r="F136" s="473">
        <v>1926</v>
      </c>
      <c r="G136" s="482">
        <v>481</v>
      </c>
      <c r="H136" s="402">
        <v>3672</v>
      </c>
      <c r="I136" s="450">
        <f t="shared" ref="I136:I143" si="4">IFERROR(H136/G136,"  ")</f>
        <v>7.6340956340956341</v>
      </c>
    </row>
    <row r="137" spans="1:11" ht="36.75" customHeight="1">
      <c r="B137" s="55">
        <v>427</v>
      </c>
      <c r="C137" s="26" t="s">
        <v>405</v>
      </c>
      <c r="D137" s="49" t="s">
        <v>406</v>
      </c>
      <c r="E137" s="442"/>
      <c r="F137" s="473"/>
      <c r="G137" s="482"/>
      <c r="H137" s="402"/>
      <c r="I137" s="450" t="str">
        <f t="shared" si="4"/>
        <v xml:space="preserve">  </v>
      </c>
    </row>
    <row r="138" spans="1:11" ht="36.75" customHeight="1">
      <c r="A138" s="47"/>
      <c r="B138" s="48" t="s">
        <v>407</v>
      </c>
      <c r="C138" s="26" t="s">
        <v>408</v>
      </c>
      <c r="D138" s="49" t="s">
        <v>409</v>
      </c>
      <c r="E138" s="442"/>
      <c r="F138" s="473"/>
      <c r="G138" s="482"/>
      <c r="H138" s="402"/>
      <c r="I138" s="450" t="str">
        <f t="shared" si="4"/>
        <v xml:space="preserve">  </v>
      </c>
    </row>
    <row r="139" spans="1:11" ht="20.100000000000001" customHeight="1">
      <c r="A139" s="47"/>
      <c r="B139" s="592"/>
      <c r="C139" s="34" t="s">
        <v>410</v>
      </c>
      <c r="D139" s="593" t="s">
        <v>411</v>
      </c>
      <c r="E139" s="594"/>
      <c r="F139" s="596"/>
      <c r="G139" s="598"/>
      <c r="H139" s="600"/>
      <c r="I139" s="602" t="str">
        <f t="shared" si="4"/>
        <v xml:space="preserve">  </v>
      </c>
    </row>
    <row r="140" spans="1:11" ht="23.25" customHeight="1">
      <c r="A140" s="47"/>
      <c r="B140" s="592"/>
      <c r="C140" s="35" t="s">
        <v>412</v>
      </c>
      <c r="D140" s="593"/>
      <c r="E140" s="595"/>
      <c r="F140" s="597"/>
      <c r="G140" s="599"/>
      <c r="H140" s="601"/>
      <c r="I140" s="602" t="str">
        <f t="shared" si="4"/>
        <v xml:space="preserve">  </v>
      </c>
    </row>
    <row r="141" spans="1:11" ht="20.100000000000001" customHeight="1">
      <c r="A141" s="47"/>
      <c r="B141" s="592"/>
      <c r="C141" s="34" t="s">
        <v>413</v>
      </c>
      <c r="D141" s="593" t="s">
        <v>414</v>
      </c>
      <c r="E141" s="594">
        <v>94905</v>
      </c>
      <c r="F141" s="596">
        <v>126852</v>
      </c>
      <c r="G141" s="598">
        <v>106733</v>
      </c>
      <c r="H141" s="600">
        <f>SUM(H77+H92+H109+H110+H111)</f>
        <v>105888</v>
      </c>
      <c r="I141" s="602">
        <f t="shared" si="4"/>
        <v>0.99208304835430472</v>
      </c>
      <c r="J141" s="58"/>
      <c r="K141" s="53"/>
    </row>
    <row r="142" spans="1:11" ht="14.25" customHeight="1">
      <c r="A142" s="47"/>
      <c r="B142" s="592"/>
      <c r="C142" s="35" t="s">
        <v>415</v>
      </c>
      <c r="D142" s="593"/>
      <c r="E142" s="595"/>
      <c r="F142" s="597"/>
      <c r="G142" s="599"/>
      <c r="H142" s="601"/>
      <c r="I142" s="602" t="str">
        <f t="shared" si="4"/>
        <v xml:space="preserve">  </v>
      </c>
    </row>
    <row r="143" spans="1:11" ht="20.100000000000001" customHeight="1" thickBot="1">
      <c r="A143" s="47"/>
      <c r="B143" s="59">
        <v>89</v>
      </c>
      <c r="C143" s="60" t="s">
        <v>416</v>
      </c>
      <c r="D143" s="61" t="s">
        <v>417</v>
      </c>
      <c r="E143" s="447"/>
      <c r="F143" s="458"/>
      <c r="G143" s="399"/>
      <c r="H143" s="451"/>
      <c r="I143" s="452" t="str">
        <f t="shared" si="4"/>
        <v xml:space="preserve">  </v>
      </c>
    </row>
    <row r="145" spans="2:2">
      <c r="B145" s="3" t="s">
        <v>102</v>
      </c>
    </row>
  </sheetData>
  <mergeCells count="134">
    <mergeCell ref="B141:B142"/>
    <mergeCell ref="D141:D142"/>
    <mergeCell ref="E141:E142"/>
    <mergeCell ref="F141:F142"/>
    <mergeCell ref="G141:G142"/>
    <mergeCell ref="H141:H142"/>
    <mergeCell ref="I141:I142"/>
    <mergeCell ref="B132:B133"/>
    <mergeCell ref="D132:D133"/>
    <mergeCell ref="E132:E133"/>
    <mergeCell ref="F132:F133"/>
    <mergeCell ref="G132:G133"/>
    <mergeCell ref="H132:H133"/>
    <mergeCell ref="I132:I133"/>
    <mergeCell ref="B139:B140"/>
    <mergeCell ref="D139:D140"/>
    <mergeCell ref="E139:E140"/>
    <mergeCell ref="F139:F140"/>
    <mergeCell ref="G139:G140"/>
    <mergeCell ref="H139:H140"/>
    <mergeCell ref="I139:I140"/>
    <mergeCell ref="B114:B115"/>
    <mergeCell ref="D114:D115"/>
    <mergeCell ref="E114:E115"/>
    <mergeCell ref="F114:F115"/>
    <mergeCell ref="G114:G115"/>
    <mergeCell ref="H114:H115"/>
    <mergeCell ref="I114:I115"/>
    <mergeCell ref="B124:B125"/>
    <mergeCell ref="D124:D125"/>
    <mergeCell ref="E124:E125"/>
    <mergeCell ref="F124:F125"/>
    <mergeCell ref="G124:G125"/>
    <mergeCell ref="H124:H125"/>
    <mergeCell ref="I124:I125"/>
    <mergeCell ref="B99:B100"/>
    <mergeCell ref="D99:D100"/>
    <mergeCell ref="E99:E100"/>
    <mergeCell ref="F99:F100"/>
    <mergeCell ref="G99:G100"/>
    <mergeCell ref="H99:H100"/>
    <mergeCell ref="I99:I100"/>
    <mergeCell ref="B111:B112"/>
    <mergeCell ref="D111:D112"/>
    <mergeCell ref="E111:E112"/>
    <mergeCell ref="F111:F112"/>
    <mergeCell ref="G111:G112"/>
    <mergeCell ref="H111:H112"/>
    <mergeCell ref="I111:I112"/>
    <mergeCell ref="B92:B93"/>
    <mergeCell ref="D92:D93"/>
    <mergeCell ref="E92:E93"/>
    <mergeCell ref="F92:F93"/>
    <mergeCell ref="G92:G93"/>
    <mergeCell ref="H92:H93"/>
    <mergeCell ref="I92:I93"/>
    <mergeCell ref="B94:B95"/>
    <mergeCell ref="D94:D95"/>
    <mergeCell ref="E94:E95"/>
    <mergeCell ref="F94:F95"/>
    <mergeCell ref="G94:G95"/>
    <mergeCell ref="H94:H95"/>
    <mergeCell ref="I94:I95"/>
    <mergeCell ref="B62:B63"/>
    <mergeCell ref="D62:D63"/>
    <mergeCell ref="E62:E63"/>
    <mergeCell ref="F62:F63"/>
    <mergeCell ref="G62:G63"/>
    <mergeCell ref="H62:H63"/>
    <mergeCell ref="I62:I63"/>
    <mergeCell ref="B77:B78"/>
    <mergeCell ref="D77:D78"/>
    <mergeCell ref="E77:E78"/>
    <mergeCell ref="F77:F78"/>
    <mergeCell ref="G77:G78"/>
    <mergeCell ref="H77:H78"/>
    <mergeCell ref="I77:I78"/>
    <mergeCell ref="B50:B51"/>
    <mergeCell ref="D50:D51"/>
    <mergeCell ref="E50:E51"/>
    <mergeCell ref="F50:F51"/>
    <mergeCell ref="G50:G51"/>
    <mergeCell ref="H50:H51"/>
    <mergeCell ref="I50:I51"/>
    <mergeCell ref="B57:B58"/>
    <mergeCell ref="D57:D58"/>
    <mergeCell ref="E57:E58"/>
    <mergeCell ref="F57:F58"/>
    <mergeCell ref="G57:G58"/>
    <mergeCell ref="H57:H58"/>
    <mergeCell ref="I57:I58"/>
    <mergeCell ref="B28:B29"/>
    <mergeCell ref="D28:D29"/>
    <mergeCell ref="E28:E29"/>
    <mergeCell ref="F28:F29"/>
    <mergeCell ref="G28:G29"/>
    <mergeCell ref="H28:H29"/>
    <mergeCell ref="I28:I29"/>
    <mergeCell ref="B41:B42"/>
    <mergeCell ref="D41:D42"/>
    <mergeCell ref="E41:E42"/>
    <mergeCell ref="F41:F42"/>
    <mergeCell ref="G41:G42"/>
    <mergeCell ref="H41:H42"/>
    <mergeCell ref="I41:I42"/>
    <mergeCell ref="B11:B12"/>
    <mergeCell ref="D11:D12"/>
    <mergeCell ref="E11:E12"/>
    <mergeCell ref="F11:F12"/>
    <mergeCell ref="G11:G12"/>
    <mergeCell ref="H11:H12"/>
    <mergeCell ref="I11:I12"/>
    <mergeCell ref="B18:B19"/>
    <mergeCell ref="D18:D19"/>
    <mergeCell ref="E18:E19"/>
    <mergeCell ref="F18:F19"/>
    <mergeCell ref="G18:G19"/>
    <mergeCell ref="H18:H19"/>
    <mergeCell ref="I18:I19"/>
    <mergeCell ref="B2:I2"/>
    <mergeCell ref="B4:B5"/>
    <mergeCell ref="C4:C5"/>
    <mergeCell ref="D4:D5"/>
    <mergeCell ref="E4:E5"/>
    <mergeCell ref="F4:F5"/>
    <mergeCell ref="G4:H4"/>
    <mergeCell ref="I4:I5"/>
    <mergeCell ref="B9:B10"/>
    <mergeCell ref="D9:D10"/>
    <mergeCell ref="E9:E10"/>
    <mergeCell ref="F9:F10"/>
    <mergeCell ref="G9:G10"/>
    <mergeCell ref="H9:H10"/>
    <mergeCell ref="I9:I10"/>
  </mergeCells>
  <pageMargins left="0.118055555555556" right="0.118055555555556" top="0.74791666666666701" bottom="0.74791666666666701" header="0.51180555555555496" footer="0.51180555555555496"/>
  <pageSetup paperSize="9" scale="60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153"/>
  <sheetViews>
    <sheetView showGridLines="0" topLeftCell="A52" workbookViewId="0">
      <selection activeCell="G16" sqref="G16"/>
    </sheetView>
  </sheetViews>
  <sheetFormatPr defaultColWidth="9.140625" defaultRowHeight="15.75"/>
  <cols>
    <col min="1" max="1" width="1.85546875" style="1" customWidth="1"/>
    <col min="2" max="2" width="59.5703125" style="1" customWidth="1"/>
    <col min="3" max="3" width="12.5703125" style="1" customWidth="1"/>
    <col min="4" max="7" width="17.85546875" style="1" customWidth="1"/>
    <col min="8" max="8" width="16.5703125" style="3" customWidth="1"/>
    <col min="9" max="259" width="9.140625" style="1"/>
    <col min="260" max="260" width="3.42578125" style="1" customWidth="1"/>
    <col min="261" max="261" width="59.5703125" style="1" customWidth="1"/>
    <col min="262" max="262" width="12.5703125" style="1" customWidth="1"/>
    <col min="263" max="264" width="17.85546875" style="1" customWidth="1"/>
    <col min="265" max="515" width="9.140625" style="1"/>
    <col min="516" max="516" width="3.42578125" style="1" customWidth="1"/>
    <col min="517" max="517" width="59.5703125" style="1" customWidth="1"/>
    <col min="518" max="518" width="12.5703125" style="1" customWidth="1"/>
    <col min="519" max="520" width="17.85546875" style="1" customWidth="1"/>
    <col min="521" max="771" width="9.140625" style="1"/>
    <col min="772" max="772" width="3.42578125" style="1" customWidth="1"/>
    <col min="773" max="773" width="59.5703125" style="1" customWidth="1"/>
    <col min="774" max="774" width="12.5703125" style="1" customWidth="1"/>
    <col min="775" max="776" width="17.85546875" style="1" customWidth="1"/>
    <col min="777" max="1024" width="9.140625" style="1"/>
  </cols>
  <sheetData>
    <row r="1" spans="1:8">
      <c r="E1" s="62"/>
      <c r="G1" s="62"/>
      <c r="H1" s="4" t="s">
        <v>418</v>
      </c>
    </row>
    <row r="2" spans="1:8" ht="21.75" customHeight="1">
      <c r="B2" s="603" t="s">
        <v>419</v>
      </c>
      <c r="C2" s="603"/>
      <c r="D2" s="603"/>
      <c r="E2" s="603"/>
      <c r="F2" s="603"/>
      <c r="G2" s="603"/>
      <c r="H2" s="603"/>
    </row>
    <row r="3" spans="1:8" ht="14.25" customHeight="1">
      <c r="B3" s="603" t="s">
        <v>777</v>
      </c>
      <c r="C3" s="603"/>
      <c r="D3" s="603"/>
      <c r="E3" s="603"/>
      <c r="F3" s="603"/>
      <c r="G3" s="603"/>
      <c r="H3" s="603"/>
    </row>
    <row r="4" spans="1:8" ht="14.25" customHeight="1">
      <c r="B4" s="63"/>
      <c r="C4" s="63"/>
      <c r="D4" s="63"/>
      <c r="E4" s="63"/>
      <c r="F4" s="63"/>
      <c r="G4" s="63"/>
      <c r="H4" s="7" t="s">
        <v>2</v>
      </c>
    </row>
    <row r="5" spans="1:8" ht="24.75" customHeight="1">
      <c r="B5" s="604" t="s">
        <v>420</v>
      </c>
      <c r="C5" s="547" t="s">
        <v>5</v>
      </c>
      <c r="D5" s="605" t="s">
        <v>778</v>
      </c>
      <c r="E5" s="549" t="s">
        <v>779</v>
      </c>
      <c r="F5" s="606" t="s">
        <v>772</v>
      </c>
      <c r="G5" s="606"/>
      <c r="H5" s="607" t="s">
        <v>776</v>
      </c>
    </row>
    <row r="6" spans="1:8" ht="25.5" customHeight="1">
      <c r="A6" s="11"/>
      <c r="B6" s="604"/>
      <c r="C6" s="547"/>
      <c r="D6" s="547"/>
      <c r="E6" s="549"/>
      <c r="F6" s="9" t="s">
        <v>421</v>
      </c>
      <c r="G6" s="10" t="s">
        <v>422</v>
      </c>
      <c r="H6" s="607"/>
    </row>
    <row r="7" spans="1:8" ht="16.5" thickBot="1">
      <c r="A7" s="14"/>
      <c r="B7" s="18">
        <v>1</v>
      </c>
      <c r="C7" s="16">
        <v>2</v>
      </c>
      <c r="D7" s="64"/>
      <c r="E7" s="65"/>
      <c r="F7" s="64">
        <v>3</v>
      </c>
      <c r="G7" s="66">
        <v>4</v>
      </c>
      <c r="H7" s="21">
        <v>8</v>
      </c>
    </row>
    <row r="8" spans="1:8" s="73" customFormat="1" ht="20.100000000000001" customHeight="1">
      <c r="A8" s="67"/>
      <c r="B8" s="68" t="s">
        <v>423</v>
      </c>
      <c r="C8" s="69"/>
      <c r="D8" s="70"/>
      <c r="E8" s="71"/>
      <c r="F8" s="453"/>
      <c r="G8" s="454"/>
      <c r="H8" s="72"/>
    </row>
    <row r="9" spans="1:8" s="73" customFormat="1" ht="20.100000000000001" customHeight="1">
      <c r="A9" s="67"/>
      <c r="B9" s="74" t="s">
        <v>424</v>
      </c>
      <c r="C9" s="75">
        <v>3001</v>
      </c>
      <c r="D9" s="508">
        <f>SUM(D10:D13)</f>
        <v>245910</v>
      </c>
      <c r="E9" s="412">
        <f>SUM(E10:E13)</f>
        <v>324800</v>
      </c>
      <c r="F9" s="412">
        <v>81200</v>
      </c>
      <c r="G9" s="412">
        <f>SUM(G10:G13)</f>
        <v>57552</v>
      </c>
      <c r="H9" s="77">
        <f t="shared" ref="H9:H40" si="0">IFERROR(G9/F9,"  ")</f>
        <v>0.70876847290640399</v>
      </c>
    </row>
    <row r="10" spans="1:8" s="73" customFormat="1" ht="20.100000000000001" customHeight="1">
      <c r="A10" s="67"/>
      <c r="B10" s="78" t="s">
        <v>425</v>
      </c>
      <c r="C10" s="79">
        <v>3002</v>
      </c>
      <c r="D10" s="509">
        <v>226444</v>
      </c>
      <c r="E10" s="414">
        <v>300000</v>
      </c>
      <c r="F10" s="420">
        <v>75000</v>
      </c>
      <c r="G10" s="80">
        <v>53415</v>
      </c>
      <c r="H10" s="81">
        <f t="shared" si="0"/>
        <v>0.71220000000000006</v>
      </c>
    </row>
    <row r="11" spans="1:8" s="73" customFormat="1" ht="20.100000000000001" customHeight="1">
      <c r="A11" s="67"/>
      <c r="B11" s="78" t="s">
        <v>426</v>
      </c>
      <c r="C11" s="79">
        <v>3003</v>
      </c>
      <c r="D11" s="509"/>
      <c r="E11" s="414"/>
      <c r="F11" s="418"/>
      <c r="G11" s="80"/>
      <c r="H11" s="81" t="str">
        <f t="shared" si="0"/>
        <v xml:space="preserve">  </v>
      </c>
    </row>
    <row r="12" spans="1:8" s="73" customFormat="1" ht="20.100000000000001" customHeight="1">
      <c r="A12" s="67"/>
      <c r="B12" s="78" t="s">
        <v>427</v>
      </c>
      <c r="C12" s="79">
        <v>3004</v>
      </c>
      <c r="D12" s="509">
        <v>27</v>
      </c>
      <c r="E12" s="414">
        <v>6000</v>
      </c>
      <c r="F12" s="420">
        <v>1500</v>
      </c>
      <c r="G12" s="80"/>
      <c r="H12" s="81">
        <f t="shared" si="0"/>
        <v>0</v>
      </c>
    </row>
    <row r="13" spans="1:8" s="73" customFormat="1" ht="20.100000000000001" customHeight="1">
      <c r="A13" s="67"/>
      <c r="B13" s="78" t="s">
        <v>428</v>
      </c>
      <c r="C13" s="79">
        <v>3005</v>
      </c>
      <c r="D13" s="509">
        <v>19439</v>
      </c>
      <c r="E13" s="414">
        <v>18800</v>
      </c>
      <c r="F13" s="420">
        <v>4700</v>
      </c>
      <c r="G13" s="80">
        <v>4137</v>
      </c>
      <c r="H13" s="81">
        <f t="shared" si="0"/>
        <v>0.8802127659574468</v>
      </c>
    </row>
    <row r="14" spans="1:8" s="73" customFormat="1" ht="20.100000000000001" customHeight="1">
      <c r="A14" s="67"/>
      <c r="B14" s="74" t="s">
        <v>429</v>
      </c>
      <c r="C14" s="75">
        <v>3006</v>
      </c>
      <c r="D14" s="508">
        <f>SUM(D15:D21)</f>
        <v>228360</v>
      </c>
      <c r="E14" s="412">
        <f>SUM(E15:E21)</f>
        <v>310306</v>
      </c>
      <c r="F14" s="412">
        <v>77577</v>
      </c>
      <c r="G14" s="412">
        <f>SUM(G15:G21)</f>
        <v>46230</v>
      </c>
      <c r="H14" s="77">
        <f t="shared" si="0"/>
        <v>0.59592404965389223</v>
      </c>
    </row>
    <row r="15" spans="1:8" s="73" customFormat="1" ht="20.100000000000001" customHeight="1">
      <c r="A15" s="67"/>
      <c r="B15" s="78" t="s">
        <v>430</v>
      </c>
      <c r="C15" s="79">
        <v>3007</v>
      </c>
      <c r="D15" s="509">
        <v>164584</v>
      </c>
      <c r="E15" s="414">
        <v>214000</v>
      </c>
      <c r="F15" s="420">
        <v>53500</v>
      </c>
      <c r="G15" s="80">
        <v>34587</v>
      </c>
      <c r="H15" s="81">
        <f t="shared" si="0"/>
        <v>0.64648598130841117</v>
      </c>
    </row>
    <row r="16" spans="1:8" s="73" customFormat="1" ht="20.100000000000001" customHeight="1">
      <c r="A16" s="67"/>
      <c r="B16" s="78" t="s">
        <v>431</v>
      </c>
      <c r="C16" s="79">
        <v>3008</v>
      </c>
      <c r="D16" s="509"/>
      <c r="E16" s="414"/>
      <c r="F16" s="418"/>
      <c r="G16" s="80"/>
      <c r="H16" s="81" t="str">
        <f t="shared" si="0"/>
        <v xml:space="preserve">  </v>
      </c>
    </row>
    <row r="17" spans="1:8" s="73" customFormat="1" ht="20.100000000000001" customHeight="1">
      <c r="A17" s="67"/>
      <c r="B17" s="78" t="s">
        <v>432</v>
      </c>
      <c r="C17" s="79">
        <v>3009</v>
      </c>
      <c r="D17" s="509">
        <v>60566</v>
      </c>
      <c r="E17" s="414">
        <v>90000</v>
      </c>
      <c r="F17" s="420">
        <v>22500</v>
      </c>
      <c r="G17" s="80">
        <v>11250</v>
      </c>
      <c r="H17" s="81">
        <f t="shared" si="0"/>
        <v>0.5</v>
      </c>
    </row>
    <row r="18" spans="1:8" s="73" customFormat="1" ht="20.100000000000001" customHeight="1">
      <c r="A18" s="67"/>
      <c r="B18" s="78" t="s">
        <v>433</v>
      </c>
      <c r="C18" s="79">
        <v>3010</v>
      </c>
      <c r="D18" s="509">
        <v>150</v>
      </c>
      <c r="E18" s="414">
        <v>1380</v>
      </c>
      <c r="F18" s="420">
        <v>345</v>
      </c>
      <c r="G18" s="80">
        <v>15</v>
      </c>
      <c r="H18" s="81">
        <f t="shared" si="0"/>
        <v>4.3478260869565216E-2</v>
      </c>
    </row>
    <row r="19" spans="1:8" s="73" customFormat="1" ht="20.100000000000001" customHeight="1">
      <c r="A19" s="67"/>
      <c r="B19" s="78" t="s">
        <v>434</v>
      </c>
      <c r="C19" s="79">
        <v>3011</v>
      </c>
      <c r="D19" s="509"/>
      <c r="E19" s="417"/>
      <c r="F19" s="418"/>
      <c r="G19" s="80"/>
      <c r="H19" s="81" t="str">
        <f t="shared" si="0"/>
        <v xml:space="preserve">  </v>
      </c>
    </row>
    <row r="20" spans="1:8" s="73" customFormat="1" ht="20.100000000000001" customHeight="1">
      <c r="A20" s="67"/>
      <c r="B20" s="78" t="s">
        <v>435</v>
      </c>
      <c r="C20" s="79">
        <v>3012</v>
      </c>
      <c r="D20" s="509">
        <v>611</v>
      </c>
      <c r="E20" s="414">
        <v>1926</v>
      </c>
      <c r="F20" s="420">
        <v>482</v>
      </c>
      <c r="G20" s="80">
        <v>167</v>
      </c>
      <c r="H20" s="81">
        <f t="shared" si="0"/>
        <v>0.34647302904564314</v>
      </c>
    </row>
    <row r="21" spans="1:8" s="73" customFormat="1" ht="20.100000000000001" customHeight="1">
      <c r="A21" s="67"/>
      <c r="B21" s="78" t="s">
        <v>436</v>
      </c>
      <c r="C21" s="79">
        <v>3013</v>
      </c>
      <c r="D21" s="509">
        <v>2449</v>
      </c>
      <c r="E21" s="414">
        <v>3000</v>
      </c>
      <c r="F21" s="420">
        <v>750</v>
      </c>
      <c r="G21" s="80">
        <v>211</v>
      </c>
      <c r="H21" s="81">
        <f t="shared" si="0"/>
        <v>0.28133333333333332</v>
      </c>
    </row>
    <row r="22" spans="1:8" s="73" customFormat="1" ht="20.100000000000001" customHeight="1">
      <c r="A22" s="67"/>
      <c r="B22" s="78" t="s">
        <v>437</v>
      </c>
      <c r="C22" s="79">
        <v>3014</v>
      </c>
      <c r="D22" s="509"/>
      <c r="E22" s="416"/>
      <c r="F22" s="420"/>
      <c r="G22" s="80"/>
      <c r="H22" s="81" t="str">
        <f t="shared" si="0"/>
        <v xml:space="preserve">  </v>
      </c>
    </row>
    <row r="23" spans="1:8" s="73" customFormat="1" ht="20.100000000000001" customHeight="1">
      <c r="A23" s="67"/>
      <c r="B23" s="78" t="s">
        <v>438</v>
      </c>
      <c r="C23" s="79">
        <v>3015</v>
      </c>
      <c r="D23" s="442">
        <f>SUM(D9-D14)</f>
        <v>17550</v>
      </c>
      <c r="E23" s="413">
        <f>SUM(E9-E14)</f>
        <v>14494</v>
      </c>
      <c r="F23" s="413">
        <v>3624</v>
      </c>
      <c r="G23" s="413">
        <f>SUM(G9-G14)</f>
        <v>11322</v>
      </c>
      <c r="H23" s="81">
        <f t="shared" si="0"/>
        <v>3.1241721854304636</v>
      </c>
    </row>
    <row r="24" spans="1:8" s="73" customFormat="1" ht="20.100000000000001" customHeight="1">
      <c r="A24" s="67"/>
      <c r="B24" s="78" t="s">
        <v>439</v>
      </c>
      <c r="C24" s="79">
        <v>3016</v>
      </c>
      <c r="D24" s="509"/>
      <c r="E24" s="414"/>
      <c r="F24" s="418"/>
      <c r="G24" s="80"/>
      <c r="H24" s="81" t="str">
        <f t="shared" si="0"/>
        <v xml:space="preserve">  </v>
      </c>
    </row>
    <row r="25" spans="1:8" s="73" customFormat="1" ht="20.100000000000001" customHeight="1">
      <c r="A25" s="67"/>
      <c r="B25" s="82" t="s">
        <v>440</v>
      </c>
      <c r="C25" s="79"/>
      <c r="D25" s="509"/>
      <c r="E25" s="414"/>
      <c r="F25" s="418"/>
      <c r="G25" s="80"/>
      <c r="H25" s="81" t="str">
        <f t="shared" si="0"/>
        <v xml:space="preserve">  </v>
      </c>
    </row>
    <row r="26" spans="1:8" s="73" customFormat="1" ht="20.100000000000001" customHeight="1">
      <c r="A26" s="67"/>
      <c r="B26" s="74" t="s">
        <v>441</v>
      </c>
      <c r="C26" s="75">
        <v>3017</v>
      </c>
      <c r="D26" s="510">
        <v>0</v>
      </c>
      <c r="E26" s="415">
        <v>0</v>
      </c>
      <c r="F26" s="502">
        <v>0</v>
      </c>
      <c r="G26" s="76">
        <v>0</v>
      </c>
      <c r="H26" s="77" t="str">
        <f t="shared" si="0"/>
        <v xml:space="preserve">  </v>
      </c>
    </row>
    <row r="27" spans="1:8" s="73" customFormat="1" ht="20.100000000000001" customHeight="1">
      <c r="A27" s="67"/>
      <c r="B27" s="78" t="s">
        <v>442</v>
      </c>
      <c r="C27" s="79">
        <v>3018</v>
      </c>
      <c r="D27" s="509"/>
      <c r="E27" s="414"/>
      <c r="F27" s="418"/>
      <c r="G27" s="80"/>
      <c r="H27" s="81" t="str">
        <f t="shared" si="0"/>
        <v xml:space="preserve">  </v>
      </c>
    </row>
    <row r="28" spans="1:8" s="73" customFormat="1" ht="27.75" customHeight="1">
      <c r="A28" s="67"/>
      <c r="B28" s="78" t="s">
        <v>443</v>
      </c>
      <c r="C28" s="79">
        <v>3019</v>
      </c>
      <c r="D28" s="509"/>
      <c r="E28" s="414"/>
      <c r="F28" s="418"/>
      <c r="G28" s="80"/>
      <c r="H28" s="81" t="str">
        <f t="shared" si="0"/>
        <v xml:space="preserve">  </v>
      </c>
    </row>
    <row r="29" spans="1:8" s="73" customFormat="1" ht="20.100000000000001" customHeight="1">
      <c r="A29" s="67"/>
      <c r="B29" s="78" t="s">
        <v>444</v>
      </c>
      <c r="C29" s="79">
        <v>3020</v>
      </c>
      <c r="D29" s="509"/>
      <c r="E29" s="414"/>
      <c r="F29" s="418"/>
      <c r="G29" s="80"/>
      <c r="H29" s="81" t="str">
        <f t="shared" si="0"/>
        <v xml:space="preserve">  </v>
      </c>
    </row>
    <row r="30" spans="1:8" s="73" customFormat="1" ht="20.100000000000001" customHeight="1">
      <c r="A30" s="67"/>
      <c r="B30" s="78" t="s">
        <v>445</v>
      </c>
      <c r="C30" s="79">
        <v>3021</v>
      </c>
      <c r="D30" s="509"/>
      <c r="E30" s="414"/>
      <c r="F30" s="418"/>
      <c r="G30" s="80"/>
      <c r="H30" s="81" t="str">
        <f t="shared" si="0"/>
        <v xml:space="preserve">  </v>
      </c>
    </row>
    <row r="31" spans="1:8" s="73" customFormat="1" ht="20.100000000000001" customHeight="1">
      <c r="A31" s="67"/>
      <c r="B31" s="78" t="s">
        <v>446</v>
      </c>
      <c r="C31" s="79">
        <v>3022</v>
      </c>
      <c r="D31" s="509"/>
      <c r="E31" s="414"/>
      <c r="F31" s="418"/>
      <c r="G31" s="80"/>
      <c r="H31" s="81" t="str">
        <f t="shared" si="0"/>
        <v xml:space="preserve">  </v>
      </c>
    </row>
    <row r="32" spans="1:8" s="73" customFormat="1" ht="20.100000000000001" customHeight="1">
      <c r="A32" s="67"/>
      <c r="B32" s="74" t="s">
        <v>447</v>
      </c>
      <c r="C32" s="75">
        <v>3023</v>
      </c>
      <c r="D32" s="510">
        <v>1378</v>
      </c>
      <c r="E32" s="503">
        <v>4700</v>
      </c>
      <c r="F32" s="419">
        <v>1175</v>
      </c>
      <c r="G32" s="76">
        <v>0</v>
      </c>
      <c r="H32" s="77">
        <f t="shared" si="0"/>
        <v>0</v>
      </c>
    </row>
    <row r="33" spans="1:8" s="73" customFormat="1" ht="20.100000000000001" customHeight="1">
      <c r="A33" s="67"/>
      <c r="B33" s="78" t="s">
        <v>448</v>
      </c>
      <c r="C33" s="79">
        <v>3024</v>
      </c>
      <c r="D33" s="509"/>
      <c r="E33" s="414"/>
      <c r="F33" s="418"/>
      <c r="G33" s="80"/>
      <c r="H33" s="81" t="str">
        <f t="shared" si="0"/>
        <v xml:space="preserve">  </v>
      </c>
    </row>
    <row r="34" spans="1:8" s="73" customFormat="1" ht="34.5" customHeight="1">
      <c r="A34" s="67"/>
      <c r="B34" s="78" t="s">
        <v>449</v>
      </c>
      <c r="C34" s="79">
        <v>3025</v>
      </c>
      <c r="D34" s="509">
        <v>1378</v>
      </c>
      <c r="E34" s="414">
        <v>4700</v>
      </c>
      <c r="F34" s="418">
        <v>1175</v>
      </c>
      <c r="G34" s="80"/>
      <c r="H34" s="81">
        <f t="shared" si="0"/>
        <v>0</v>
      </c>
    </row>
    <row r="35" spans="1:8" s="73" customFormat="1" ht="20.100000000000001" customHeight="1">
      <c r="A35" s="67"/>
      <c r="B35" s="78" t="s">
        <v>450</v>
      </c>
      <c r="C35" s="79">
        <v>3026</v>
      </c>
      <c r="D35" s="509"/>
      <c r="E35" s="416"/>
      <c r="F35" s="420"/>
      <c r="G35" s="80"/>
      <c r="H35" s="81" t="str">
        <f t="shared" si="0"/>
        <v xml:space="preserve">  </v>
      </c>
    </row>
    <row r="36" spans="1:8" s="73" customFormat="1" ht="20.100000000000001" customHeight="1">
      <c r="A36" s="67"/>
      <c r="B36" s="78" t="s">
        <v>451</v>
      </c>
      <c r="C36" s="79">
        <v>3027</v>
      </c>
      <c r="D36" s="509"/>
      <c r="E36" s="414"/>
      <c r="F36" s="418"/>
      <c r="G36" s="80"/>
      <c r="H36" s="81" t="str">
        <f t="shared" si="0"/>
        <v xml:space="preserve">  </v>
      </c>
    </row>
    <row r="37" spans="1:8" s="73" customFormat="1" ht="20.100000000000001" customHeight="1">
      <c r="A37" s="67"/>
      <c r="B37" s="78" t="s">
        <v>452</v>
      </c>
      <c r="C37" s="79">
        <v>3028</v>
      </c>
      <c r="D37" s="509">
        <v>1378</v>
      </c>
      <c r="E37" s="414">
        <v>4700</v>
      </c>
      <c r="F37" s="418">
        <v>1175</v>
      </c>
      <c r="G37" s="80"/>
      <c r="H37" s="81">
        <f t="shared" si="0"/>
        <v>0</v>
      </c>
    </row>
    <row r="38" spans="1:8" s="73" customFormat="1" ht="22.5" customHeight="1">
      <c r="A38" s="67"/>
      <c r="B38" s="82" t="s">
        <v>453</v>
      </c>
      <c r="C38" s="79"/>
      <c r="D38" s="509"/>
      <c r="E38" s="414"/>
      <c r="F38" s="418"/>
      <c r="G38" s="80"/>
      <c r="H38" s="81" t="str">
        <f t="shared" si="0"/>
        <v xml:space="preserve">  </v>
      </c>
    </row>
    <row r="39" spans="1:8" s="73" customFormat="1" ht="20.100000000000001" customHeight="1">
      <c r="A39" s="67"/>
      <c r="B39" s="74" t="s">
        <v>454</v>
      </c>
      <c r="C39" s="75">
        <v>3029</v>
      </c>
      <c r="D39" s="510"/>
      <c r="E39" s="415">
        <v>0</v>
      </c>
      <c r="F39" s="502">
        <v>0</v>
      </c>
      <c r="G39" s="76">
        <v>0</v>
      </c>
      <c r="H39" s="77" t="str">
        <f t="shared" si="0"/>
        <v xml:space="preserve">  </v>
      </c>
    </row>
    <row r="40" spans="1:8" s="73" customFormat="1" ht="20.100000000000001" customHeight="1">
      <c r="A40" s="67"/>
      <c r="B40" s="78" t="s">
        <v>455</v>
      </c>
      <c r="C40" s="79">
        <v>3030</v>
      </c>
      <c r="D40" s="509"/>
      <c r="E40" s="414"/>
      <c r="F40" s="418"/>
      <c r="G40" s="80"/>
      <c r="H40" s="81" t="str">
        <f t="shared" si="0"/>
        <v xml:space="preserve">  </v>
      </c>
    </row>
    <row r="41" spans="1:8" s="73" customFormat="1" ht="20.100000000000001" customHeight="1">
      <c r="A41" s="67"/>
      <c r="B41" s="78" t="s">
        <v>456</v>
      </c>
      <c r="C41" s="79">
        <v>3031</v>
      </c>
      <c r="D41" s="509"/>
      <c r="E41" s="414"/>
      <c r="F41" s="418"/>
      <c r="G41" s="80"/>
      <c r="H41" s="81" t="str">
        <f t="shared" ref="H41:H72" si="1">IFERROR(G41/F41,"  ")</f>
        <v xml:space="preserve">  </v>
      </c>
    </row>
    <row r="42" spans="1:8" s="73" customFormat="1" ht="20.100000000000001" customHeight="1">
      <c r="A42" s="67"/>
      <c r="B42" s="78" t="s">
        <v>457</v>
      </c>
      <c r="C42" s="79">
        <v>3032</v>
      </c>
      <c r="D42" s="509"/>
      <c r="E42" s="414"/>
      <c r="F42" s="418"/>
      <c r="G42" s="80"/>
      <c r="H42" s="81" t="str">
        <f t="shared" si="1"/>
        <v xml:space="preserve">  </v>
      </c>
    </row>
    <row r="43" spans="1:8" s="73" customFormat="1" ht="20.100000000000001" customHeight="1">
      <c r="A43" s="67"/>
      <c r="B43" s="78" t="s">
        <v>458</v>
      </c>
      <c r="C43" s="79">
        <v>3033</v>
      </c>
      <c r="D43" s="509"/>
      <c r="E43" s="414"/>
      <c r="F43" s="418"/>
      <c r="G43" s="80"/>
      <c r="H43" s="81" t="str">
        <f t="shared" si="1"/>
        <v xml:space="preserve">  </v>
      </c>
    </row>
    <row r="44" spans="1:8" s="73" customFormat="1" ht="20.100000000000001" customHeight="1">
      <c r="A44" s="67"/>
      <c r="B44" s="78" t="s">
        <v>459</v>
      </c>
      <c r="C44" s="79">
        <v>3034</v>
      </c>
      <c r="D44" s="509"/>
      <c r="E44" s="414"/>
      <c r="F44" s="418"/>
      <c r="G44" s="80"/>
      <c r="H44" s="81" t="str">
        <f t="shared" si="1"/>
        <v xml:space="preserve">  </v>
      </c>
    </row>
    <row r="45" spans="1:8" s="73" customFormat="1" ht="20.100000000000001" customHeight="1">
      <c r="A45" s="67"/>
      <c r="B45" s="78" t="s">
        <v>460</v>
      </c>
      <c r="C45" s="79">
        <v>3035</v>
      </c>
      <c r="D45" s="509"/>
      <c r="E45" s="414"/>
      <c r="F45" s="418"/>
      <c r="G45" s="80"/>
      <c r="H45" s="81" t="str">
        <f t="shared" si="1"/>
        <v xml:space="preserve">  </v>
      </c>
    </row>
    <row r="46" spans="1:8" s="73" customFormat="1" ht="20.100000000000001" customHeight="1">
      <c r="A46" s="67"/>
      <c r="B46" s="78" t="s">
        <v>461</v>
      </c>
      <c r="C46" s="79">
        <v>3036</v>
      </c>
      <c r="D46" s="509"/>
      <c r="E46" s="414"/>
      <c r="F46" s="418"/>
      <c r="G46" s="80"/>
      <c r="H46" s="81" t="str">
        <f t="shared" si="1"/>
        <v xml:space="preserve">  </v>
      </c>
    </row>
    <row r="47" spans="1:8" s="73" customFormat="1" ht="20.100000000000001" customHeight="1">
      <c r="A47" s="67"/>
      <c r="B47" s="74" t="s">
        <v>462</v>
      </c>
      <c r="C47" s="75">
        <v>3037</v>
      </c>
      <c r="D47" s="510">
        <v>1200</v>
      </c>
      <c r="E47" s="415">
        <v>5000</v>
      </c>
      <c r="F47" s="502">
        <v>1250</v>
      </c>
      <c r="G47" s="76">
        <v>300</v>
      </c>
      <c r="H47" s="77">
        <f t="shared" si="1"/>
        <v>0.24</v>
      </c>
    </row>
    <row r="48" spans="1:8" s="73" customFormat="1" ht="20.100000000000001" customHeight="1">
      <c r="A48" s="67"/>
      <c r="B48" s="78" t="s">
        <v>463</v>
      </c>
      <c r="C48" s="79">
        <v>3038</v>
      </c>
      <c r="D48" s="509"/>
      <c r="E48" s="414"/>
      <c r="F48" s="418"/>
      <c r="G48" s="80"/>
      <c r="H48" s="81" t="str">
        <f t="shared" si="1"/>
        <v xml:space="preserve">  </v>
      </c>
    </row>
    <row r="49" spans="1:8" s="73" customFormat="1" ht="20.100000000000001" customHeight="1">
      <c r="A49" s="67"/>
      <c r="B49" s="78" t="s">
        <v>456</v>
      </c>
      <c r="C49" s="79">
        <v>3039</v>
      </c>
      <c r="D49" s="509">
        <v>1200</v>
      </c>
      <c r="E49" s="414">
        <v>5000</v>
      </c>
      <c r="F49" s="418">
        <v>1250</v>
      </c>
      <c r="G49" s="80">
        <v>300</v>
      </c>
      <c r="H49" s="81">
        <f t="shared" si="1"/>
        <v>0.24</v>
      </c>
    </row>
    <row r="50" spans="1:8" s="73" customFormat="1" ht="20.100000000000001" customHeight="1">
      <c r="A50" s="67"/>
      <c r="B50" s="78" t="s">
        <v>457</v>
      </c>
      <c r="C50" s="79">
        <v>3040</v>
      </c>
      <c r="D50" s="509"/>
      <c r="E50" s="414"/>
      <c r="F50" s="418"/>
      <c r="G50" s="80"/>
      <c r="H50" s="81" t="str">
        <f t="shared" si="1"/>
        <v xml:space="preserve">  </v>
      </c>
    </row>
    <row r="51" spans="1:8" s="73" customFormat="1" ht="20.100000000000001" customHeight="1">
      <c r="A51" s="67"/>
      <c r="B51" s="78" t="s">
        <v>458</v>
      </c>
      <c r="C51" s="79">
        <v>3041</v>
      </c>
      <c r="D51" s="509"/>
      <c r="E51" s="417"/>
      <c r="F51" s="421"/>
      <c r="G51" s="80"/>
      <c r="H51" s="81" t="str">
        <f t="shared" si="1"/>
        <v xml:space="preserve">  </v>
      </c>
    </row>
    <row r="52" spans="1:8" s="73" customFormat="1" ht="20.100000000000001" customHeight="1">
      <c r="A52" s="67"/>
      <c r="B52" s="78" t="s">
        <v>459</v>
      </c>
      <c r="C52" s="79">
        <v>3042</v>
      </c>
      <c r="D52" s="509"/>
      <c r="E52" s="414"/>
      <c r="F52" s="418"/>
      <c r="G52" s="80"/>
      <c r="H52" s="81" t="str">
        <f t="shared" si="1"/>
        <v xml:space="preserve">  </v>
      </c>
    </row>
    <row r="53" spans="1:8" s="73" customFormat="1" ht="20.100000000000001" customHeight="1">
      <c r="A53" s="67"/>
      <c r="B53" s="78" t="s">
        <v>464</v>
      </c>
      <c r="C53" s="79">
        <v>3043</v>
      </c>
      <c r="D53" s="509"/>
      <c r="E53" s="414"/>
      <c r="F53" s="418"/>
      <c r="G53" s="80"/>
      <c r="H53" s="81" t="str">
        <f t="shared" si="1"/>
        <v xml:space="preserve">  </v>
      </c>
    </row>
    <row r="54" spans="1:8" s="73" customFormat="1" ht="20.100000000000001" customHeight="1">
      <c r="A54" s="67"/>
      <c r="B54" s="78" t="s">
        <v>465</v>
      </c>
      <c r="C54" s="79">
        <v>3044</v>
      </c>
      <c r="D54" s="509"/>
      <c r="E54" s="414"/>
      <c r="F54" s="418"/>
      <c r="G54" s="80"/>
      <c r="H54" s="81" t="str">
        <f t="shared" si="1"/>
        <v xml:space="preserve">  </v>
      </c>
    </row>
    <row r="55" spans="1:8" s="73" customFormat="1" ht="20.100000000000001" customHeight="1">
      <c r="A55" s="67"/>
      <c r="B55" s="78" t="s">
        <v>466</v>
      </c>
      <c r="C55" s="79">
        <v>3045</v>
      </c>
      <c r="D55" s="509"/>
      <c r="E55" s="414"/>
      <c r="F55" s="418"/>
      <c r="G55" s="80"/>
      <c r="H55" s="81" t="str">
        <f t="shared" si="1"/>
        <v xml:space="preserve">  </v>
      </c>
    </row>
    <row r="56" spans="1:8" s="73" customFormat="1" ht="20.100000000000001" customHeight="1">
      <c r="A56" s="67"/>
      <c r="B56" s="78" t="s">
        <v>467</v>
      </c>
      <c r="C56" s="79">
        <v>3046</v>
      </c>
      <c r="D56" s="509"/>
      <c r="E56" s="414"/>
      <c r="F56" s="418"/>
      <c r="G56" s="80"/>
      <c r="H56" s="81" t="str">
        <f t="shared" si="1"/>
        <v xml:space="preserve">  </v>
      </c>
    </row>
    <row r="57" spans="1:8" s="73" customFormat="1" ht="20.100000000000001" customHeight="1">
      <c r="A57" s="67"/>
      <c r="B57" s="78" t="s">
        <v>468</v>
      </c>
      <c r="C57" s="79">
        <v>3047</v>
      </c>
      <c r="D57" s="509">
        <v>1200</v>
      </c>
      <c r="E57" s="414">
        <v>5000</v>
      </c>
      <c r="F57" s="418">
        <v>1250</v>
      </c>
      <c r="G57" s="80">
        <v>300</v>
      </c>
      <c r="H57" s="81">
        <f t="shared" si="1"/>
        <v>0.24</v>
      </c>
    </row>
    <row r="58" spans="1:8" s="73" customFormat="1" ht="20.100000000000001" customHeight="1">
      <c r="A58" s="67"/>
      <c r="B58" s="82" t="s">
        <v>469</v>
      </c>
      <c r="C58" s="79">
        <v>3048</v>
      </c>
      <c r="D58" s="442">
        <f>SUM(D9+D26+D39)</f>
        <v>245910</v>
      </c>
      <c r="E58" s="413">
        <f>SUM(E9+E26+E39)</f>
        <v>324800</v>
      </c>
      <c r="F58" s="418">
        <f t="shared" ref="F58" si="2">SUM(F9+F26+F39)</f>
        <v>81200</v>
      </c>
      <c r="G58" s="413">
        <f>SUM(G9+G26+G39)</f>
        <v>57552</v>
      </c>
      <c r="H58" s="81">
        <f t="shared" si="1"/>
        <v>0.70876847290640399</v>
      </c>
    </row>
    <row r="59" spans="1:8" s="73" customFormat="1" ht="20.100000000000001" customHeight="1">
      <c r="A59" s="67"/>
      <c r="B59" s="82" t="s">
        <v>470</v>
      </c>
      <c r="C59" s="79">
        <v>3049</v>
      </c>
      <c r="D59" s="442">
        <f>SUM(D14+D32+D47)</f>
        <v>230938</v>
      </c>
      <c r="E59" s="413">
        <f>SUM(E14+E32+E47)</f>
        <v>320006</v>
      </c>
      <c r="F59" s="418">
        <f t="shared" ref="F59" si="3">SUM(F14+F32+F47)</f>
        <v>80002</v>
      </c>
      <c r="G59" s="413">
        <f>SUM(G14+G32+G47)</f>
        <v>46530</v>
      </c>
      <c r="H59" s="81">
        <f t="shared" si="1"/>
        <v>0.58161045973850656</v>
      </c>
    </row>
    <row r="60" spans="1:8" s="73" customFormat="1" ht="20.100000000000001" customHeight="1">
      <c r="A60" s="67"/>
      <c r="B60" s="74" t="s">
        <v>471</v>
      </c>
      <c r="C60" s="75">
        <v>3050</v>
      </c>
      <c r="D60" s="508">
        <f>SUM(D58-D59)</f>
        <v>14972</v>
      </c>
      <c r="E60" s="412">
        <f>SUM(E58-E59)</f>
        <v>4794</v>
      </c>
      <c r="F60" s="502">
        <f t="shared" ref="F60" si="4">SUM(F58-F59)</f>
        <v>1198</v>
      </c>
      <c r="G60" s="412">
        <f>SUM(G58-G59)</f>
        <v>11022</v>
      </c>
      <c r="H60" s="77">
        <f t="shared" si="1"/>
        <v>9.2003338898163598</v>
      </c>
    </row>
    <row r="61" spans="1:8" s="73" customFormat="1" ht="20.100000000000001" customHeight="1">
      <c r="A61" s="67"/>
      <c r="B61" s="74" t="s">
        <v>472</v>
      </c>
      <c r="C61" s="75">
        <v>3051</v>
      </c>
      <c r="D61" s="510"/>
      <c r="E61" s="511"/>
      <c r="F61" s="514"/>
      <c r="G61" s="76"/>
      <c r="H61" s="77" t="str">
        <f t="shared" si="1"/>
        <v xml:space="preserve">  </v>
      </c>
    </row>
    <row r="62" spans="1:8" s="73" customFormat="1" ht="20.100000000000001" customHeight="1">
      <c r="A62" s="67"/>
      <c r="B62" s="74" t="s">
        <v>473</v>
      </c>
      <c r="C62" s="75">
        <v>3052</v>
      </c>
      <c r="D62" s="510">
        <v>2574</v>
      </c>
      <c r="E62" s="512">
        <v>10000</v>
      </c>
      <c r="F62" s="502">
        <v>10000</v>
      </c>
      <c r="G62" s="76">
        <v>17552</v>
      </c>
      <c r="H62" s="77">
        <f t="shared" si="1"/>
        <v>1.7552000000000001</v>
      </c>
    </row>
    <row r="63" spans="1:8" s="73" customFormat="1" ht="24" customHeight="1">
      <c r="A63" s="67"/>
      <c r="B63" s="82" t="s">
        <v>474</v>
      </c>
      <c r="C63" s="79">
        <v>3053</v>
      </c>
      <c r="D63" s="509"/>
      <c r="E63" s="513"/>
      <c r="F63" s="515"/>
      <c r="G63" s="80"/>
      <c r="H63" s="81" t="str">
        <f t="shared" si="1"/>
        <v xml:space="preserve">  </v>
      </c>
    </row>
    <row r="64" spans="1:8" s="73" customFormat="1" ht="24" customHeight="1">
      <c r="A64" s="67"/>
      <c r="B64" s="82" t="s">
        <v>475</v>
      </c>
      <c r="C64" s="79">
        <v>3054</v>
      </c>
      <c r="D64" s="509"/>
      <c r="E64" s="513"/>
      <c r="F64" s="515"/>
      <c r="G64" s="80"/>
      <c r="H64" s="81" t="str">
        <f t="shared" si="1"/>
        <v xml:space="preserve">  </v>
      </c>
    </row>
    <row r="65" spans="2:9" s="73" customFormat="1" ht="20.100000000000001" customHeight="1" thickBot="1">
      <c r="B65" s="83" t="s">
        <v>476</v>
      </c>
      <c r="C65" s="608">
        <v>3055</v>
      </c>
      <c r="D65" s="609">
        <f>SUM(D60+D62)</f>
        <v>17546</v>
      </c>
      <c r="E65" s="611">
        <f>SUM(E60+E62)</f>
        <v>14794</v>
      </c>
      <c r="F65" s="611">
        <f t="shared" ref="F65" si="5">SUM(F60+F62)</f>
        <v>11198</v>
      </c>
      <c r="G65" s="611">
        <f>SUM(G60+G62)</f>
        <v>28574</v>
      </c>
      <c r="H65" s="613">
        <f t="shared" si="1"/>
        <v>2.551705661725308</v>
      </c>
    </row>
    <row r="66" spans="2:9" s="73" customFormat="1" ht="13.5" customHeight="1" thickBot="1">
      <c r="B66" s="84" t="s">
        <v>477</v>
      </c>
      <c r="C66" s="608"/>
      <c r="D66" s="610"/>
      <c r="E66" s="612"/>
      <c r="F66" s="612"/>
      <c r="G66" s="612"/>
      <c r="H66" s="613" t="str">
        <f t="shared" si="1"/>
        <v xml:space="preserve">  </v>
      </c>
    </row>
    <row r="67" spans="2:9">
      <c r="B67" s="39"/>
      <c r="H67" s="85" t="str">
        <f t="shared" si="1"/>
        <v xml:space="preserve">  </v>
      </c>
    </row>
    <row r="68" spans="2:9">
      <c r="B68" s="3" t="s">
        <v>102</v>
      </c>
      <c r="H68" s="85" t="str">
        <f t="shared" si="1"/>
        <v xml:space="preserve">  </v>
      </c>
      <c r="I68" s="11"/>
    </row>
    <row r="69" spans="2:9">
      <c r="H69" s="85" t="str">
        <f t="shared" si="1"/>
        <v xml:space="preserve">  </v>
      </c>
    </row>
    <row r="70" spans="2:9">
      <c r="H70" s="85" t="str">
        <f t="shared" si="1"/>
        <v xml:space="preserve">  </v>
      </c>
    </row>
    <row r="71" spans="2:9">
      <c r="H71" s="85" t="str">
        <f t="shared" si="1"/>
        <v xml:space="preserve">  </v>
      </c>
    </row>
    <row r="72" spans="2:9">
      <c r="H72" s="85" t="str">
        <f t="shared" si="1"/>
        <v xml:space="preserve">  </v>
      </c>
    </row>
    <row r="73" spans="2:9">
      <c r="H73" s="85" t="str">
        <f t="shared" ref="H73:H104" si="6">IFERROR(G73/F73,"  ")</f>
        <v xml:space="preserve">  </v>
      </c>
    </row>
    <row r="74" spans="2:9">
      <c r="H74" s="85" t="str">
        <f t="shared" si="6"/>
        <v xml:space="preserve">  </v>
      </c>
    </row>
    <row r="75" spans="2:9">
      <c r="H75" s="85" t="str">
        <f t="shared" si="6"/>
        <v xml:space="preserve">  </v>
      </c>
    </row>
    <row r="76" spans="2:9">
      <c r="H76" s="85" t="str">
        <f t="shared" si="6"/>
        <v xml:space="preserve">  </v>
      </c>
    </row>
    <row r="77" spans="2:9">
      <c r="H77" s="85" t="str">
        <f t="shared" si="6"/>
        <v xml:space="preserve">  </v>
      </c>
    </row>
    <row r="78" spans="2:9">
      <c r="H78" s="614" t="str">
        <f t="shared" si="6"/>
        <v xml:space="preserve">  </v>
      </c>
    </row>
    <row r="79" spans="2:9">
      <c r="H79" s="614" t="str">
        <f t="shared" si="6"/>
        <v xml:space="preserve">  </v>
      </c>
    </row>
    <row r="80" spans="2:9">
      <c r="H80" s="85" t="str">
        <f t="shared" si="6"/>
        <v xml:space="preserve">  </v>
      </c>
    </row>
    <row r="81" spans="8:8">
      <c r="H81" s="85" t="str">
        <f t="shared" si="6"/>
        <v xml:space="preserve">  </v>
      </c>
    </row>
    <row r="82" spans="8:8">
      <c r="H82" s="85" t="str">
        <f t="shared" si="6"/>
        <v xml:space="preserve">  </v>
      </c>
    </row>
    <row r="83" spans="8:8">
      <c r="H83" s="85" t="str">
        <f t="shared" si="6"/>
        <v xml:space="preserve">  </v>
      </c>
    </row>
    <row r="84" spans="8:8">
      <c r="H84" s="85" t="str">
        <f t="shared" si="6"/>
        <v xml:space="preserve">  </v>
      </c>
    </row>
    <row r="85" spans="8:8">
      <c r="H85" s="85" t="str">
        <f t="shared" si="6"/>
        <v xml:space="preserve">  </v>
      </c>
    </row>
    <row r="86" spans="8:8">
      <c r="H86" s="85" t="str">
        <f t="shared" si="6"/>
        <v xml:space="preserve">  </v>
      </c>
    </row>
    <row r="87" spans="8:8">
      <c r="H87" s="85" t="str">
        <f t="shared" si="6"/>
        <v xml:space="preserve">  </v>
      </c>
    </row>
    <row r="88" spans="8:8">
      <c r="H88" s="85" t="str">
        <f t="shared" si="6"/>
        <v xml:space="preserve">  </v>
      </c>
    </row>
    <row r="89" spans="8:8">
      <c r="H89" s="85" t="str">
        <f t="shared" si="6"/>
        <v xml:space="preserve">  </v>
      </c>
    </row>
    <row r="90" spans="8:8">
      <c r="H90" s="85" t="str">
        <f t="shared" si="6"/>
        <v xml:space="preserve">  </v>
      </c>
    </row>
    <row r="91" spans="8:8">
      <c r="H91" s="85" t="str">
        <f t="shared" si="6"/>
        <v xml:space="preserve">  </v>
      </c>
    </row>
    <row r="92" spans="8:8">
      <c r="H92" s="85" t="str">
        <f t="shared" si="6"/>
        <v xml:space="preserve">  </v>
      </c>
    </row>
    <row r="93" spans="8:8">
      <c r="H93" s="614" t="str">
        <f t="shared" si="6"/>
        <v xml:space="preserve">  </v>
      </c>
    </row>
    <row r="94" spans="8:8">
      <c r="H94" s="614" t="str">
        <f t="shared" si="6"/>
        <v xml:space="preserve">  </v>
      </c>
    </row>
    <row r="95" spans="8:8">
      <c r="H95" s="614" t="str">
        <f t="shared" si="6"/>
        <v xml:space="preserve">  </v>
      </c>
    </row>
    <row r="96" spans="8:8">
      <c r="H96" s="614" t="str">
        <f t="shared" si="6"/>
        <v xml:space="preserve">  </v>
      </c>
    </row>
    <row r="97" spans="8:8">
      <c r="H97" s="85" t="str">
        <f t="shared" si="6"/>
        <v xml:space="preserve">  </v>
      </c>
    </row>
    <row r="98" spans="8:8">
      <c r="H98" s="85" t="str">
        <f t="shared" si="6"/>
        <v xml:space="preserve">  </v>
      </c>
    </row>
    <row r="99" spans="8:8">
      <c r="H99" s="85" t="str">
        <f t="shared" si="6"/>
        <v xml:space="preserve">  </v>
      </c>
    </row>
    <row r="100" spans="8:8">
      <c r="H100" s="614" t="str">
        <f t="shared" si="6"/>
        <v xml:space="preserve">  </v>
      </c>
    </row>
    <row r="101" spans="8:8">
      <c r="H101" s="614" t="str">
        <f t="shared" si="6"/>
        <v xml:space="preserve">  </v>
      </c>
    </row>
    <row r="102" spans="8:8">
      <c r="H102" s="85" t="str">
        <f t="shared" si="6"/>
        <v xml:space="preserve">  </v>
      </c>
    </row>
    <row r="103" spans="8:8">
      <c r="H103" s="85" t="str">
        <f t="shared" si="6"/>
        <v xml:space="preserve">  </v>
      </c>
    </row>
    <row r="104" spans="8:8">
      <c r="H104" s="85" t="str">
        <f t="shared" si="6"/>
        <v xml:space="preserve">  </v>
      </c>
    </row>
    <row r="105" spans="8:8">
      <c r="H105" s="85" t="str">
        <f t="shared" ref="H105:H136" si="7">IFERROR(G105/F105,"  ")</f>
        <v xml:space="preserve">  </v>
      </c>
    </row>
    <row r="106" spans="8:8">
      <c r="H106" s="85" t="str">
        <f t="shared" si="7"/>
        <v xml:space="preserve">  </v>
      </c>
    </row>
    <row r="107" spans="8:8">
      <c r="H107" s="85" t="str">
        <f t="shared" si="7"/>
        <v xml:space="preserve">  </v>
      </c>
    </row>
    <row r="108" spans="8:8">
      <c r="H108" s="85" t="str">
        <f t="shared" si="7"/>
        <v xml:space="preserve">  </v>
      </c>
    </row>
    <row r="109" spans="8:8">
      <c r="H109" s="85" t="str">
        <f t="shared" si="7"/>
        <v xml:space="preserve">  </v>
      </c>
    </row>
    <row r="110" spans="8:8">
      <c r="H110" s="85" t="str">
        <f t="shared" si="7"/>
        <v xml:space="preserve">  </v>
      </c>
    </row>
    <row r="111" spans="8:8">
      <c r="H111" s="85" t="str">
        <f t="shared" si="7"/>
        <v xml:space="preserve">  </v>
      </c>
    </row>
    <row r="112" spans="8:8">
      <c r="H112" s="614" t="str">
        <f t="shared" si="7"/>
        <v xml:space="preserve">  </v>
      </c>
    </row>
    <row r="113" spans="8:8">
      <c r="H113" s="614" t="str">
        <f t="shared" si="7"/>
        <v xml:space="preserve">  </v>
      </c>
    </row>
    <row r="114" spans="8:8">
      <c r="H114" s="85" t="str">
        <f t="shared" si="7"/>
        <v xml:space="preserve">  </v>
      </c>
    </row>
    <row r="115" spans="8:8">
      <c r="H115" s="614" t="str">
        <f t="shared" si="7"/>
        <v xml:space="preserve">  </v>
      </c>
    </row>
    <row r="116" spans="8:8">
      <c r="H116" s="614" t="str">
        <f t="shared" si="7"/>
        <v xml:space="preserve">  </v>
      </c>
    </row>
    <row r="117" spans="8:8">
      <c r="H117" s="85" t="str">
        <f t="shared" si="7"/>
        <v xml:space="preserve">  </v>
      </c>
    </row>
    <row r="118" spans="8:8">
      <c r="H118" s="85" t="str">
        <f t="shared" si="7"/>
        <v xml:space="preserve">  </v>
      </c>
    </row>
    <row r="119" spans="8:8">
      <c r="H119" s="85" t="str">
        <f t="shared" si="7"/>
        <v xml:space="preserve">  </v>
      </c>
    </row>
    <row r="120" spans="8:8">
      <c r="H120" s="85" t="str">
        <f t="shared" si="7"/>
        <v xml:space="preserve">  </v>
      </c>
    </row>
    <row r="121" spans="8:8">
      <c r="H121" s="85" t="str">
        <f t="shared" si="7"/>
        <v xml:space="preserve">  </v>
      </c>
    </row>
    <row r="122" spans="8:8">
      <c r="H122" s="85" t="str">
        <f t="shared" si="7"/>
        <v xml:space="preserve">  </v>
      </c>
    </row>
    <row r="123" spans="8:8">
      <c r="H123" s="85" t="str">
        <f t="shared" si="7"/>
        <v xml:space="preserve">  </v>
      </c>
    </row>
    <row r="124" spans="8:8">
      <c r="H124" s="85" t="str">
        <f t="shared" si="7"/>
        <v xml:space="preserve">  </v>
      </c>
    </row>
    <row r="125" spans="8:8">
      <c r="H125" s="614" t="str">
        <f t="shared" si="7"/>
        <v xml:space="preserve">  </v>
      </c>
    </row>
    <row r="126" spans="8:8">
      <c r="H126" s="614" t="str">
        <f t="shared" si="7"/>
        <v xml:space="preserve">  </v>
      </c>
    </row>
    <row r="127" spans="8:8">
      <c r="H127" s="85" t="str">
        <f t="shared" si="7"/>
        <v xml:space="preserve">  </v>
      </c>
    </row>
    <row r="128" spans="8:8">
      <c r="H128" s="85" t="str">
        <f t="shared" si="7"/>
        <v xml:space="preserve">  </v>
      </c>
    </row>
    <row r="129" spans="8:8">
      <c r="H129" s="85" t="str">
        <f t="shared" si="7"/>
        <v xml:space="preserve">  </v>
      </c>
    </row>
    <row r="130" spans="8:8">
      <c r="H130" s="85" t="str">
        <f t="shared" si="7"/>
        <v xml:space="preserve">  </v>
      </c>
    </row>
    <row r="131" spans="8:8">
      <c r="H131" s="85" t="str">
        <f t="shared" si="7"/>
        <v xml:space="preserve">  </v>
      </c>
    </row>
    <row r="132" spans="8:8">
      <c r="H132" s="85" t="str">
        <f t="shared" si="7"/>
        <v xml:space="preserve">  </v>
      </c>
    </row>
    <row r="133" spans="8:8">
      <c r="H133" s="614" t="str">
        <f t="shared" si="7"/>
        <v xml:space="preserve">  </v>
      </c>
    </row>
    <row r="134" spans="8:8">
      <c r="H134" s="614" t="str">
        <f t="shared" si="7"/>
        <v xml:space="preserve">  </v>
      </c>
    </row>
    <row r="135" spans="8:8">
      <c r="H135" s="85" t="str">
        <f t="shared" si="7"/>
        <v xml:space="preserve">  </v>
      </c>
    </row>
    <row r="136" spans="8:8">
      <c r="H136" s="85" t="str">
        <f t="shared" si="7"/>
        <v xml:space="preserve">  </v>
      </c>
    </row>
    <row r="137" spans="8:8">
      <c r="H137" s="85" t="str">
        <f t="shared" ref="H137:H144" si="8">IFERROR(G137/F137,"  ")</f>
        <v xml:space="preserve">  </v>
      </c>
    </row>
    <row r="138" spans="8:8">
      <c r="H138" s="85" t="str">
        <f t="shared" si="8"/>
        <v xml:space="preserve">  </v>
      </c>
    </row>
    <row r="139" spans="8:8">
      <c r="H139" s="85" t="str">
        <f t="shared" si="8"/>
        <v xml:space="preserve">  </v>
      </c>
    </row>
    <row r="140" spans="8:8">
      <c r="H140" s="614" t="str">
        <f t="shared" si="8"/>
        <v xml:space="preserve">  </v>
      </c>
    </row>
    <row r="141" spans="8:8">
      <c r="H141" s="614" t="str">
        <f t="shared" si="8"/>
        <v xml:space="preserve">  </v>
      </c>
    </row>
    <row r="142" spans="8:8">
      <c r="H142" s="614" t="str">
        <f t="shared" si="8"/>
        <v xml:space="preserve">  </v>
      </c>
    </row>
    <row r="143" spans="8:8">
      <c r="H143" s="614" t="str">
        <f t="shared" si="8"/>
        <v xml:space="preserve">  </v>
      </c>
    </row>
    <row r="144" spans="8:8">
      <c r="H144" s="85" t="str">
        <f t="shared" si="8"/>
        <v xml:space="preserve">  </v>
      </c>
    </row>
    <row r="145" spans="8:8">
      <c r="H145" s="53"/>
    </row>
    <row r="146" spans="8:8">
      <c r="H146" s="53"/>
    </row>
    <row r="147" spans="8:8">
      <c r="H147" s="53"/>
    </row>
    <row r="148" spans="8:8">
      <c r="H148" s="53"/>
    </row>
    <row r="149" spans="8:8">
      <c r="H149" s="53"/>
    </row>
    <row r="150" spans="8:8">
      <c r="H150" s="53"/>
    </row>
    <row r="151" spans="8:8">
      <c r="H151" s="53"/>
    </row>
    <row r="152" spans="8:8">
      <c r="H152" s="53"/>
    </row>
    <row r="153" spans="8:8">
      <c r="H153" s="53"/>
    </row>
  </sheetData>
  <mergeCells count="24">
    <mergeCell ref="H142:H143"/>
    <mergeCell ref="H112:H113"/>
    <mergeCell ref="H115:H116"/>
    <mergeCell ref="H125:H126"/>
    <mergeCell ref="H133:H134"/>
    <mergeCell ref="H140:H141"/>
    <mergeCell ref="H65:H66"/>
    <mergeCell ref="H78:H79"/>
    <mergeCell ref="H93:H94"/>
    <mergeCell ref="H95:H96"/>
    <mergeCell ref="H100:H101"/>
    <mergeCell ref="C65:C66"/>
    <mergeCell ref="D65:D66"/>
    <mergeCell ref="E65:E66"/>
    <mergeCell ref="F65:F66"/>
    <mergeCell ref="G65:G66"/>
    <mergeCell ref="B2:H2"/>
    <mergeCell ref="B3:H3"/>
    <mergeCell ref="B5:B6"/>
    <mergeCell ref="C5:C6"/>
    <mergeCell ref="D5:D6"/>
    <mergeCell ref="E5:E6"/>
    <mergeCell ref="F5:G5"/>
    <mergeCell ref="H5:H6"/>
  </mergeCells>
  <pageMargins left="0.118055555555556" right="0.118055555555556" top="0.15763888888888899" bottom="0.15763888888888899" header="0.51180555555555496" footer="0.51180555555555496"/>
  <pageSetup paperSize="9" scale="60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97"/>
  <sheetViews>
    <sheetView showGridLines="0" topLeftCell="A4" zoomScale="75" zoomScaleNormal="75" workbookViewId="0">
      <selection activeCell="G10" sqref="G10"/>
    </sheetView>
  </sheetViews>
  <sheetFormatPr defaultColWidth="9.140625" defaultRowHeight="15.75"/>
  <cols>
    <col min="1" max="1" width="2.85546875" style="86" customWidth="1"/>
    <col min="2" max="2" width="6.140625" style="86" customWidth="1"/>
    <col min="3" max="3" width="81.28515625" style="86" customWidth="1"/>
    <col min="4" max="4" width="20.7109375" style="87" customWidth="1"/>
    <col min="5" max="7" width="20.7109375" style="86" customWidth="1"/>
    <col min="8" max="8" width="21.28515625" style="86" customWidth="1"/>
    <col min="9" max="9" width="11.5703125" style="86" customWidth="1"/>
    <col min="10" max="10" width="12.7109375" style="86" customWidth="1"/>
    <col min="11" max="11" width="12.28515625" style="86" customWidth="1"/>
    <col min="12" max="12" width="13.42578125" style="86" customWidth="1"/>
    <col min="13" max="13" width="11.28515625" style="86" customWidth="1"/>
    <col min="14" max="14" width="12.42578125" style="86" customWidth="1"/>
    <col min="15" max="15" width="14.42578125" style="86" customWidth="1"/>
    <col min="16" max="16" width="15.140625" style="86" customWidth="1"/>
    <col min="17" max="17" width="11.28515625" style="86" customWidth="1"/>
    <col min="18" max="18" width="13.140625" style="86" customWidth="1"/>
    <col min="19" max="19" width="13" style="86" customWidth="1"/>
    <col min="20" max="20" width="14.140625" style="86" customWidth="1"/>
    <col min="21" max="21" width="26.5703125" style="86" customWidth="1"/>
    <col min="22" max="1024" width="9.140625" style="86"/>
  </cols>
  <sheetData>
    <row r="1" spans="2:24" ht="18.75">
      <c r="H1" s="88" t="s">
        <v>478</v>
      </c>
    </row>
    <row r="2" spans="2:24" ht="20.25">
      <c r="B2" s="615" t="s">
        <v>479</v>
      </c>
      <c r="C2" s="615"/>
      <c r="D2" s="615"/>
      <c r="E2" s="615"/>
      <c r="F2" s="615"/>
      <c r="G2" s="615"/>
      <c r="H2" s="615"/>
      <c r="I2" s="89"/>
    </row>
    <row r="3" spans="2:24" ht="18.75">
      <c r="C3" s="89"/>
      <c r="D3" s="90"/>
      <c r="E3" s="89"/>
      <c r="F3" s="89"/>
      <c r="G3" s="89"/>
      <c r="H3" s="91" t="s">
        <v>480</v>
      </c>
      <c r="I3" s="89"/>
    </row>
    <row r="4" spans="2:24" ht="36.75" customHeight="1">
      <c r="B4" s="616" t="s">
        <v>481</v>
      </c>
      <c r="C4" s="617" t="s">
        <v>482</v>
      </c>
      <c r="D4" s="618" t="s">
        <v>780</v>
      </c>
      <c r="E4" s="619" t="s">
        <v>781</v>
      </c>
      <c r="F4" s="620" t="s">
        <v>772</v>
      </c>
      <c r="G4" s="620"/>
      <c r="H4" s="621" t="s">
        <v>782</v>
      </c>
      <c r="I4" s="626"/>
      <c r="J4" s="622"/>
      <c r="K4" s="626"/>
      <c r="L4" s="622"/>
      <c r="M4" s="626"/>
      <c r="N4" s="622"/>
      <c r="O4" s="626"/>
      <c r="P4" s="622"/>
      <c r="Q4" s="626"/>
      <c r="R4" s="622"/>
      <c r="S4" s="622"/>
      <c r="T4" s="622"/>
      <c r="U4" s="93"/>
      <c r="V4" s="93"/>
      <c r="W4" s="93"/>
      <c r="X4" s="93"/>
    </row>
    <row r="5" spans="2:24" ht="30.75" customHeight="1" thickBot="1">
      <c r="B5" s="616"/>
      <c r="C5" s="617"/>
      <c r="D5" s="618"/>
      <c r="E5" s="619"/>
      <c r="F5" s="94" t="s">
        <v>421</v>
      </c>
      <c r="G5" s="95" t="s">
        <v>7</v>
      </c>
      <c r="H5" s="621"/>
      <c r="I5" s="626"/>
      <c r="J5" s="626"/>
      <c r="K5" s="626"/>
      <c r="L5" s="626"/>
      <c r="M5" s="626"/>
      <c r="N5" s="626"/>
      <c r="O5" s="626"/>
      <c r="P5" s="622"/>
      <c r="Q5" s="626"/>
      <c r="R5" s="622"/>
      <c r="S5" s="622"/>
      <c r="T5" s="622"/>
      <c r="U5" s="93"/>
      <c r="V5" s="93"/>
      <c r="W5" s="93"/>
      <c r="X5" s="93"/>
    </row>
    <row r="6" spans="2:24" s="96" customFormat="1" ht="35.25" customHeight="1">
      <c r="B6" s="97" t="s">
        <v>483</v>
      </c>
      <c r="C6" s="98" t="s">
        <v>484</v>
      </c>
      <c r="D6" s="422">
        <v>34207762</v>
      </c>
      <c r="E6" s="484">
        <v>48020128</v>
      </c>
      <c r="F6" s="516">
        <v>12005032</v>
      </c>
      <c r="G6" s="99">
        <v>9376215</v>
      </c>
      <c r="H6" s="100">
        <f t="shared" ref="H6:H37" si="0">IFERROR(G6/F6,"  ")</f>
        <v>0.78102374071139502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2:24" s="96" customFormat="1" ht="35.25" customHeight="1">
      <c r="B7" s="102" t="s">
        <v>485</v>
      </c>
      <c r="C7" s="103" t="s">
        <v>486</v>
      </c>
      <c r="D7" s="423">
        <v>47252135</v>
      </c>
      <c r="E7" s="485">
        <v>53497682</v>
      </c>
      <c r="F7" s="516">
        <v>13374420.5</v>
      </c>
      <c r="G7" s="104">
        <v>12897868</v>
      </c>
      <c r="H7" s="105">
        <f t="shared" si="0"/>
        <v>0.96436836272644488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</row>
    <row r="8" spans="2:24" s="96" customFormat="1" ht="35.25" customHeight="1">
      <c r="B8" s="102" t="s">
        <v>487</v>
      </c>
      <c r="C8" s="103" t="s">
        <v>488</v>
      </c>
      <c r="D8" s="423">
        <v>54410833</v>
      </c>
      <c r="E8" s="485">
        <v>61602581</v>
      </c>
      <c r="F8" s="516">
        <v>15400645.25</v>
      </c>
      <c r="G8" s="104">
        <v>14851895</v>
      </c>
      <c r="H8" s="105">
        <f t="shared" si="0"/>
        <v>0.96436835982570279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</row>
    <row r="9" spans="2:24" s="96" customFormat="1" ht="35.25" customHeight="1">
      <c r="B9" s="102" t="s">
        <v>489</v>
      </c>
      <c r="C9" s="103" t="s">
        <v>490</v>
      </c>
      <c r="D9" s="423">
        <v>34</v>
      </c>
      <c r="E9" s="485">
        <v>34</v>
      </c>
      <c r="F9" s="517">
        <v>34</v>
      </c>
      <c r="G9" s="104">
        <v>33</v>
      </c>
      <c r="H9" s="105">
        <f t="shared" si="0"/>
        <v>0.97058823529411764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</row>
    <row r="10" spans="2:24" s="96" customFormat="1" ht="35.25" customHeight="1">
      <c r="B10" s="102" t="s">
        <v>491</v>
      </c>
      <c r="C10" s="106" t="s">
        <v>492</v>
      </c>
      <c r="D10" s="423">
        <v>32</v>
      </c>
      <c r="E10" s="485">
        <v>32</v>
      </c>
      <c r="F10" s="517">
        <v>32</v>
      </c>
      <c r="G10" s="104">
        <v>31</v>
      </c>
      <c r="H10" s="105">
        <f t="shared" si="0"/>
        <v>0.96875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</row>
    <row r="11" spans="2:24" s="96" customFormat="1" ht="35.25" customHeight="1">
      <c r="B11" s="102" t="s">
        <v>493</v>
      </c>
      <c r="C11" s="106" t="s">
        <v>494</v>
      </c>
      <c r="D11" s="423">
        <v>2</v>
      </c>
      <c r="E11" s="485">
        <v>2</v>
      </c>
      <c r="F11" s="517">
        <v>2</v>
      </c>
      <c r="G11" s="104">
        <v>2</v>
      </c>
      <c r="H11" s="105">
        <f t="shared" si="0"/>
        <v>1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</row>
    <row r="12" spans="2:24" s="96" customFormat="1" ht="35.25" customHeight="1">
      <c r="B12" s="102" t="s">
        <v>495</v>
      </c>
      <c r="C12" s="107" t="s">
        <v>496</v>
      </c>
      <c r="D12" s="423">
        <v>0</v>
      </c>
      <c r="E12" s="485">
        <v>1200000</v>
      </c>
      <c r="F12" s="517">
        <v>300000</v>
      </c>
      <c r="G12" s="104">
        <v>0</v>
      </c>
      <c r="H12" s="105">
        <f t="shared" si="0"/>
        <v>0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</row>
    <row r="13" spans="2:24" s="96" customFormat="1" ht="35.25" customHeight="1">
      <c r="B13" s="102" t="s">
        <v>497</v>
      </c>
      <c r="C13" s="107" t="s">
        <v>498</v>
      </c>
      <c r="D13" s="423">
        <v>0</v>
      </c>
      <c r="E13" s="485">
        <v>3</v>
      </c>
      <c r="F13" s="517">
        <v>3</v>
      </c>
      <c r="G13" s="104">
        <v>0</v>
      </c>
      <c r="H13" s="105">
        <f t="shared" si="0"/>
        <v>0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</row>
    <row r="14" spans="2:24" s="96" customFormat="1" ht="35.25" customHeight="1">
      <c r="B14" s="102" t="s">
        <v>499</v>
      </c>
      <c r="C14" s="107" t="s">
        <v>500</v>
      </c>
      <c r="D14" s="423"/>
      <c r="E14" s="485"/>
      <c r="F14" s="517"/>
      <c r="G14" s="104"/>
      <c r="H14" s="105" t="str">
        <f t="shared" si="0"/>
        <v xml:space="preserve">  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2:24" s="96" customFormat="1" ht="35.25" customHeight="1">
      <c r="B15" s="102" t="s">
        <v>501</v>
      </c>
      <c r="C15" s="107" t="s">
        <v>502</v>
      </c>
      <c r="D15" s="423"/>
      <c r="E15" s="485"/>
      <c r="F15" s="517"/>
      <c r="G15" s="104"/>
      <c r="H15" s="105" t="str">
        <f t="shared" si="0"/>
        <v xml:space="preserve">  </v>
      </c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</row>
    <row r="16" spans="2:24" s="96" customFormat="1" ht="35.25" customHeight="1">
      <c r="B16" s="102" t="s">
        <v>503</v>
      </c>
      <c r="C16" s="103" t="s">
        <v>504</v>
      </c>
      <c r="D16" s="423">
        <v>665275</v>
      </c>
      <c r="E16" s="485">
        <v>1300000</v>
      </c>
      <c r="F16" s="517">
        <v>325000</v>
      </c>
      <c r="G16" s="104">
        <v>0</v>
      </c>
      <c r="H16" s="105">
        <f t="shared" si="0"/>
        <v>0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2:24" s="96" customFormat="1" ht="35.25" customHeight="1">
      <c r="B17" s="102" t="s">
        <v>505</v>
      </c>
      <c r="C17" s="103" t="s">
        <v>506</v>
      </c>
      <c r="D17" s="423">
        <v>1</v>
      </c>
      <c r="E17" s="485">
        <v>5</v>
      </c>
      <c r="F17" s="517">
        <v>5</v>
      </c>
      <c r="G17" s="104">
        <v>0</v>
      </c>
      <c r="H17" s="105">
        <f t="shared" si="0"/>
        <v>0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  <row r="18" spans="2:24" s="96" customFormat="1" ht="35.25" customHeight="1">
      <c r="B18" s="102" t="s">
        <v>507</v>
      </c>
      <c r="C18" s="103" t="s">
        <v>508</v>
      </c>
      <c r="D18" s="423">
        <v>0</v>
      </c>
      <c r="E18" s="485">
        <v>1100000</v>
      </c>
      <c r="F18" s="517">
        <v>275000</v>
      </c>
      <c r="G18" s="104">
        <v>0</v>
      </c>
      <c r="H18" s="105">
        <f t="shared" si="0"/>
        <v>0</v>
      </c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2:24" s="96" customFormat="1" ht="35.25" customHeight="1">
      <c r="B19" s="102" t="s">
        <v>509</v>
      </c>
      <c r="C19" s="107" t="s">
        <v>510</v>
      </c>
      <c r="D19" s="423">
        <v>0</v>
      </c>
      <c r="E19" s="485">
        <v>1</v>
      </c>
      <c r="F19" s="517">
        <v>1</v>
      </c>
      <c r="G19" s="104">
        <v>0</v>
      </c>
      <c r="H19" s="105">
        <f t="shared" si="0"/>
        <v>0</v>
      </c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2:24" s="96" customFormat="1" ht="35.25" customHeight="1">
      <c r="B20" s="102" t="s">
        <v>511</v>
      </c>
      <c r="C20" s="103" t="s">
        <v>512</v>
      </c>
      <c r="D20" s="423"/>
      <c r="E20" s="485"/>
      <c r="F20" s="517"/>
      <c r="G20" s="104"/>
      <c r="H20" s="105" t="str">
        <f t="shared" si="0"/>
        <v xml:space="preserve">  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2:24" s="96" customFormat="1" ht="35.25" customHeight="1">
      <c r="B21" s="102" t="s">
        <v>513</v>
      </c>
      <c r="C21" s="103" t="s">
        <v>514</v>
      </c>
      <c r="D21" s="423"/>
      <c r="E21" s="485"/>
      <c r="F21" s="517"/>
      <c r="G21" s="104"/>
      <c r="H21" s="105" t="str">
        <f t="shared" si="0"/>
        <v xml:space="preserve">  </v>
      </c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2:24" s="96" customFormat="1" ht="35.25" customHeight="1">
      <c r="B22" s="102" t="s">
        <v>515</v>
      </c>
      <c r="C22" s="103" t="s">
        <v>516</v>
      </c>
      <c r="D22" s="423"/>
      <c r="E22" s="485"/>
      <c r="F22" s="517"/>
      <c r="G22" s="104"/>
      <c r="H22" s="105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</row>
    <row r="23" spans="2:24" s="96" customFormat="1" ht="35.25" customHeight="1">
      <c r="B23" s="102" t="s">
        <v>517</v>
      </c>
      <c r="C23" s="103" t="s">
        <v>518</v>
      </c>
      <c r="D23" s="423"/>
      <c r="E23" s="485"/>
      <c r="F23" s="517"/>
      <c r="G23" s="104"/>
      <c r="H23" s="105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</row>
    <row r="24" spans="2:24" s="96" customFormat="1" ht="35.25" customHeight="1">
      <c r="B24" s="102" t="s">
        <v>519</v>
      </c>
      <c r="C24" s="103" t="s">
        <v>783</v>
      </c>
      <c r="D24" s="423">
        <v>1111111</v>
      </c>
      <c r="E24" s="485">
        <v>1200000</v>
      </c>
      <c r="F24" s="517">
        <v>300000</v>
      </c>
      <c r="G24" s="485">
        <v>277778</v>
      </c>
      <c r="H24" s="105">
        <f t="shared" si="0"/>
        <v>0.92592666666666668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</row>
    <row r="25" spans="2:24" s="96" customFormat="1" ht="35.25" customHeight="1">
      <c r="B25" s="102" t="s">
        <v>520</v>
      </c>
      <c r="C25" s="103" t="s">
        <v>521</v>
      </c>
      <c r="D25" s="423">
        <v>3</v>
      </c>
      <c r="E25" s="485">
        <v>3</v>
      </c>
      <c r="F25" s="517">
        <v>3</v>
      </c>
      <c r="G25" s="485">
        <v>3</v>
      </c>
      <c r="H25" s="105">
        <f t="shared" si="0"/>
        <v>1</v>
      </c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</row>
    <row r="26" spans="2:24" s="96" customFormat="1" ht="35.25" customHeight="1">
      <c r="B26" s="102" t="s">
        <v>522</v>
      </c>
      <c r="C26" s="103" t="s">
        <v>523</v>
      </c>
      <c r="D26" s="423">
        <v>798245</v>
      </c>
      <c r="E26" s="485">
        <v>1150000</v>
      </c>
      <c r="F26" s="517">
        <v>287500</v>
      </c>
      <c r="G26" s="104">
        <v>327760</v>
      </c>
      <c r="H26" s="105">
        <f t="shared" si="0"/>
        <v>1.1400347826086956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</row>
    <row r="27" spans="2:24" s="96" customFormat="1" ht="35.25" customHeight="1">
      <c r="B27" s="102" t="s">
        <v>524</v>
      </c>
      <c r="C27" s="103" t="s">
        <v>525</v>
      </c>
      <c r="D27" s="423">
        <v>0</v>
      </c>
      <c r="E27" s="485">
        <v>500000</v>
      </c>
      <c r="F27" s="517">
        <v>125000</v>
      </c>
      <c r="G27" s="104">
        <v>0</v>
      </c>
      <c r="H27" s="105">
        <f t="shared" si="0"/>
        <v>0</v>
      </c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</row>
    <row r="28" spans="2:24" s="108" customFormat="1" ht="35.25" customHeight="1">
      <c r="B28" s="102" t="s">
        <v>526</v>
      </c>
      <c r="C28" s="103" t="s">
        <v>747</v>
      </c>
      <c r="D28" s="423">
        <v>0</v>
      </c>
      <c r="E28" s="485">
        <v>300000</v>
      </c>
      <c r="F28" s="517">
        <v>75000</v>
      </c>
      <c r="G28" s="104">
        <v>0</v>
      </c>
      <c r="H28" s="105">
        <f t="shared" si="0"/>
        <v>0</v>
      </c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</row>
    <row r="29" spans="2:24" s="96" customFormat="1" ht="35.25" customHeight="1">
      <c r="B29" s="102" t="s">
        <v>527</v>
      </c>
      <c r="C29" s="103" t="s">
        <v>528</v>
      </c>
      <c r="D29" s="423">
        <v>1451680</v>
      </c>
      <c r="E29" s="485">
        <v>1700000</v>
      </c>
      <c r="F29" s="517">
        <v>425000</v>
      </c>
      <c r="G29" s="104">
        <v>0</v>
      </c>
      <c r="H29" s="105">
        <f t="shared" si="0"/>
        <v>0</v>
      </c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</row>
    <row r="30" spans="2:24" s="96" customFormat="1" ht="35.25" customHeight="1">
      <c r="B30" s="102" t="s">
        <v>529</v>
      </c>
      <c r="C30" s="103" t="s">
        <v>530</v>
      </c>
      <c r="D30" s="423">
        <v>3</v>
      </c>
      <c r="E30" s="485">
        <v>3</v>
      </c>
      <c r="F30" s="517">
        <v>3</v>
      </c>
      <c r="G30" s="104">
        <v>0</v>
      </c>
      <c r="H30" s="105">
        <f t="shared" si="0"/>
        <v>0</v>
      </c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</row>
    <row r="31" spans="2:24" s="96" customFormat="1" ht="35.25" customHeight="1">
      <c r="B31" s="102" t="s">
        <v>531</v>
      </c>
      <c r="C31" s="103" t="s">
        <v>532</v>
      </c>
      <c r="D31" s="423">
        <v>127450</v>
      </c>
      <c r="E31" s="485">
        <v>600000</v>
      </c>
      <c r="F31" s="517">
        <v>150000</v>
      </c>
      <c r="G31" s="104">
        <v>0</v>
      </c>
      <c r="H31" s="105">
        <f t="shared" si="0"/>
        <v>0</v>
      </c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</row>
    <row r="32" spans="2:24" s="96" customFormat="1" ht="35.25" customHeight="1">
      <c r="B32" s="102" t="s">
        <v>533</v>
      </c>
      <c r="C32" s="103" t="s">
        <v>530</v>
      </c>
      <c r="D32" s="423">
        <v>1</v>
      </c>
      <c r="E32" s="485">
        <v>2</v>
      </c>
      <c r="F32" s="517">
        <v>2</v>
      </c>
      <c r="G32" s="104">
        <v>0</v>
      </c>
      <c r="H32" s="105">
        <f t="shared" si="0"/>
        <v>0</v>
      </c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</row>
    <row r="33" spans="2:24" s="96" customFormat="1" ht="35.25" customHeight="1">
      <c r="B33" s="102" t="s">
        <v>534</v>
      </c>
      <c r="C33" s="103" t="s">
        <v>535</v>
      </c>
      <c r="D33" s="423"/>
      <c r="E33" s="485"/>
      <c r="F33" s="517"/>
      <c r="G33" s="104"/>
      <c r="H33" s="105" t="str">
        <f t="shared" si="0"/>
        <v xml:space="preserve">  </v>
      </c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</row>
    <row r="34" spans="2:24" s="96" customFormat="1" ht="35.25" customHeight="1">
      <c r="B34" s="102" t="s">
        <v>536</v>
      </c>
      <c r="C34" s="103" t="s">
        <v>537</v>
      </c>
      <c r="D34" s="423">
        <v>253567</v>
      </c>
      <c r="E34" s="485">
        <v>2150000</v>
      </c>
      <c r="F34" s="517">
        <v>537500</v>
      </c>
      <c r="G34" s="104">
        <v>56460</v>
      </c>
      <c r="H34" s="105">
        <f t="shared" si="0"/>
        <v>0.10504186046511628</v>
      </c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</row>
    <row r="35" spans="2:24" s="96" customFormat="1" ht="35.25" customHeight="1">
      <c r="B35" s="102" t="s">
        <v>538</v>
      </c>
      <c r="C35" s="103" t="s">
        <v>539</v>
      </c>
      <c r="D35" s="423"/>
      <c r="E35" s="485"/>
      <c r="F35" s="517"/>
      <c r="G35" s="104"/>
      <c r="H35" s="105" t="str">
        <f t="shared" si="0"/>
        <v xml:space="preserve">  </v>
      </c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</row>
    <row r="36" spans="2:24" s="96" customFormat="1" ht="35.25" customHeight="1">
      <c r="B36" s="102" t="s">
        <v>540</v>
      </c>
      <c r="C36" s="103" t="s">
        <v>541</v>
      </c>
      <c r="D36" s="462">
        <v>258000</v>
      </c>
      <c r="E36" s="486">
        <v>700000</v>
      </c>
      <c r="F36" s="518">
        <v>175000</v>
      </c>
      <c r="G36" s="104">
        <v>308000</v>
      </c>
      <c r="H36" s="105">
        <f t="shared" si="0"/>
        <v>1.76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</row>
    <row r="37" spans="2:24" s="96" customFormat="1" ht="35.25" customHeight="1" thickBot="1">
      <c r="B37" s="110" t="s">
        <v>542</v>
      </c>
      <c r="C37" s="111" t="s">
        <v>543</v>
      </c>
      <c r="D37" s="463">
        <v>460975</v>
      </c>
      <c r="E37" s="463">
        <v>900000</v>
      </c>
      <c r="F37" s="424">
        <v>225000</v>
      </c>
      <c r="G37" s="112">
        <v>18000</v>
      </c>
      <c r="H37" s="113">
        <f t="shared" si="0"/>
        <v>0.08</v>
      </c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2:24" s="96" customFormat="1" ht="9.75" customHeight="1">
      <c r="B38" s="114"/>
      <c r="C38" s="115"/>
      <c r="D38" s="116"/>
      <c r="E38" s="115"/>
      <c r="F38" s="114"/>
      <c r="G38" s="114"/>
      <c r="H38" s="114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2:24" s="96" customFormat="1" ht="20.100000000000001" customHeight="1">
      <c r="B39" s="114"/>
      <c r="C39" s="1" t="s">
        <v>102</v>
      </c>
      <c r="D39" s="117"/>
      <c r="E39" s="118"/>
      <c r="F39" s="119"/>
      <c r="G39" s="114"/>
      <c r="H39" s="114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</row>
    <row r="40" spans="2:24" s="96" customFormat="1" ht="20.100000000000001" customHeight="1">
      <c r="B40" s="114"/>
      <c r="C40" s="118" t="s">
        <v>544</v>
      </c>
      <c r="D40" s="117"/>
      <c r="E40" s="118"/>
      <c r="F40" s="119"/>
      <c r="G40" s="114"/>
      <c r="H40" s="114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</row>
    <row r="41" spans="2:24" s="96" customFormat="1" ht="20.100000000000001" customHeight="1">
      <c r="B41" s="114"/>
      <c r="C41" s="623" t="s">
        <v>545</v>
      </c>
      <c r="D41" s="623"/>
      <c r="E41" s="623"/>
      <c r="F41" s="623"/>
      <c r="G41" s="114"/>
      <c r="H41" s="114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</row>
    <row r="42" spans="2:24">
      <c r="B42" s="92"/>
      <c r="C42" s="120"/>
      <c r="D42" s="121"/>
      <c r="E42" s="120"/>
      <c r="F42" s="92"/>
      <c r="G42" s="92"/>
      <c r="H42" s="92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</row>
    <row r="43" spans="2:24">
      <c r="B43" s="624"/>
      <c r="C43" s="624"/>
      <c r="D43" s="1"/>
      <c r="E43" s="625"/>
      <c r="F43" s="625"/>
      <c r="G43" s="625"/>
      <c r="H43" s="625"/>
      <c r="I43" s="122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</row>
    <row r="44" spans="2:24" ht="24" customHeight="1">
      <c r="B44" s="1"/>
      <c r="C44" s="1"/>
      <c r="D44" s="122"/>
      <c r="F44" s="1"/>
      <c r="G44" s="1"/>
      <c r="H44" s="1"/>
      <c r="I44" s="1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</row>
    <row r="45" spans="2:24">
      <c r="B45" s="92"/>
      <c r="C45" s="120"/>
      <c r="D45" s="121"/>
      <c r="E45" s="120"/>
      <c r="F45" s="92"/>
      <c r="G45" s="92"/>
      <c r="H45" s="92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</row>
    <row r="46" spans="2:24">
      <c r="B46" s="92"/>
      <c r="C46" s="93"/>
      <c r="D46" s="123"/>
      <c r="E46" s="93"/>
      <c r="F46" s="92"/>
      <c r="G46" s="92"/>
      <c r="H46" s="92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</row>
    <row r="47" spans="2:24">
      <c r="B47" s="92"/>
      <c r="C47" s="93"/>
      <c r="D47" s="123"/>
      <c r="E47" s="93"/>
      <c r="F47" s="92"/>
      <c r="G47" s="92"/>
      <c r="H47" s="92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</row>
    <row r="48" spans="2:24">
      <c r="B48" s="92"/>
      <c r="C48" s="93"/>
      <c r="D48" s="123"/>
      <c r="E48" s="93"/>
      <c r="F48" s="92"/>
      <c r="G48" s="92"/>
      <c r="H48" s="92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</row>
    <row r="49" spans="2:24">
      <c r="B49" s="92"/>
      <c r="C49" s="124"/>
      <c r="D49" s="125"/>
      <c r="E49" s="124"/>
      <c r="F49" s="92"/>
      <c r="G49" s="92"/>
      <c r="H49" s="92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</row>
    <row r="50" spans="2:24">
      <c r="B50" s="92"/>
      <c r="C50" s="124"/>
      <c r="D50" s="125"/>
      <c r="E50" s="124"/>
      <c r="F50" s="92"/>
      <c r="G50" s="92"/>
      <c r="H50" s="92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</row>
    <row r="51" spans="2:24">
      <c r="B51" s="92"/>
      <c r="C51" s="124"/>
      <c r="D51" s="125"/>
      <c r="E51" s="124"/>
      <c r="F51" s="92"/>
      <c r="G51" s="92"/>
      <c r="H51" s="92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</row>
    <row r="52" spans="2:24">
      <c r="B52" s="92"/>
      <c r="C52" s="124"/>
      <c r="D52" s="125"/>
      <c r="E52" s="124"/>
      <c r="F52" s="92"/>
      <c r="G52" s="92"/>
      <c r="H52" s="92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</row>
    <row r="53" spans="2:24">
      <c r="B53" s="92"/>
      <c r="C53" s="124"/>
      <c r="D53" s="125"/>
      <c r="E53" s="124"/>
      <c r="F53" s="92"/>
      <c r="G53" s="92"/>
      <c r="H53" s="92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</row>
    <row r="54" spans="2:24">
      <c r="B54" s="92"/>
      <c r="C54" s="124"/>
      <c r="D54" s="125"/>
      <c r="E54" s="124"/>
      <c r="F54" s="92"/>
      <c r="G54" s="92"/>
      <c r="H54" s="92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</row>
    <row r="55" spans="2:24">
      <c r="B55" s="92"/>
      <c r="C55" s="93"/>
      <c r="D55" s="123"/>
      <c r="E55" s="93"/>
      <c r="F55" s="92"/>
      <c r="G55" s="92"/>
      <c r="H55" s="92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</row>
    <row r="56" spans="2:24">
      <c r="B56" s="92"/>
      <c r="C56" s="93"/>
      <c r="D56" s="123"/>
      <c r="E56" s="93"/>
      <c r="F56" s="92"/>
      <c r="G56" s="92"/>
      <c r="H56" s="92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</row>
    <row r="57" spans="2:24">
      <c r="B57" s="92"/>
      <c r="C57" s="93"/>
      <c r="D57" s="123"/>
      <c r="E57" s="93"/>
      <c r="F57" s="92"/>
      <c r="G57" s="92"/>
      <c r="H57" s="92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</row>
    <row r="58" spans="2:24">
      <c r="B58" s="92"/>
      <c r="C58" s="124"/>
      <c r="D58" s="125"/>
      <c r="E58" s="124"/>
      <c r="F58" s="92"/>
      <c r="G58" s="92"/>
      <c r="H58" s="92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</row>
    <row r="59" spans="2:24">
      <c r="B59" s="92"/>
      <c r="C59" s="124"/>
      <c r="D59" s="125"/>
      <c r="E59" s="124"/>
      <c r="F59" s="92"/>
      <c r="G59" s="92"/>
      <c r="H59" s="92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</row>
    <row r="60" spans="2:24">
      <c r="B60" s="92"/>
      <c r="C60" s="124"/>
      <c r="D60" s="125"/>
      <c r="E60" s="124"/>
      <c r="F60" s="92"/>
      <c r="G60" s="92"/>
      <c r="H60" s="92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</row>
    <row r="61" spans="2:24">
      <c r="B61" s="92"/>
      <c r="C61" s="124"/>
      <c r="D61" s="125"/>
      <c r="E61" s="124"/>
      <c r="F61" s="92"/>
      <c r="G61" s="92"/>
      <c r="H61" s="92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</row>
    <row r="62" spans="2:24">
      <c r="B62" s="93"/>
      <c r="C62" s="93"/>
      <c r="D62" s="12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</row>
    <row r="63" spans="2:24">
      <c r="B63" s="93"/>
      <c r="C63" s="93"/>
      <c r="D63" s="12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2:24">
      <c r="B64" s="93"/>
      <c r="C64" s="93"/>
      <c r="D64" s="12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</row>
    <row r="65" spans="2:16">
      <c r="B65" s="93"/>
      <c r="C65" s="93"/>
      <c r="D65" s="12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</row>
    <row r="66" spans="2:16">
      <c r="B66" s="93"/>
      <c r="C66" s="93"/>
      <c r="D66" s="12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</row>
    <row r="67" spans="2:16">
      <c r="B67" s="93"/>
      <c r="C67" s="93"/>
      <c r="D67" s="12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</row>
    <row r="68" spans="2:16">
      <c r="B68" s="93"/>
      <c r="C68" s="93"/>
      <c r="D68" s="12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</row>
    <row r="69" spans="2:16">
      <c r="B69" s="93"/>
      <c r="C69" s="93"/>
      <c r="D69" s="12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</row>
    <row r="70" spans="2:16">
      <c r="B70" s="93"/>
      <c r="C70" s="93"/>
      <c r="D70" s="12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</row>
    <row r="71" spans="2:16">
      <c r="B71" s="93"/>
      <c r="C71" s="93"/>
      <c r="D71" s="12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</row>
    <row r="72" spans="2:16">
      <c r="B72" s="93"/>
      <c r="C72" s="93"/>
      <c r="D72" s="12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</row>
    <row r="73" spans="2:16">
      <c r="B73" s="93"/>
      <c r="C73" s="93"/>
      <c r="D73" s="12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</row>
    <row r="74" spans="2:16">
      <c r="B74" s="93"/>
      <c r="C74" s="93"/>
      <c r="D74" s="12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</row>
    <row r="75" spans="2:16">
      <c r="B75" s="93"/>
      <c r="C75" s="93"/>
      <c r="D75" s="12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</row>
    <row r="76" spans="2:16">
      <c r="B76" s="93"/>
      <c r="C76" s="93"/>
      <c r="D76" s="12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</row>
    <row r="77" spans="2:16">
      <c r="B77" s="93"/>
      <c r="C77" s="93"/>
      <c r="D77" s="12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</row>
    <row r="78" spans="2:16">
      <c r="B78" s="93"/>
      <c r="C78" s="93"/>
      <c r="D78" s="12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</row>
    <row r="79" spans="2:16">
      <c r="B79" s="93"/>
      <c r="C79" s="93"/>
      <c r="D79" s="12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</row>
    <row r="80" spans="2:16">
      <c r="B80" s="93"/>
      <c r="C80" s="93"/>
      <c r="D80" s="12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</row>
    <row r="81" spans="2:16">
      <c r="B81" s="93"/>
      <c r="C81" s="93"/>
      <c r="D81" s="12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</row>
    <row r="82" spans="2:16">
      <c r="B82" s="93"/>
      <c r="C82" s="93"/>
      <c r="D82" s="12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</row>
    <row r="83" spans="2:16">
      <c r="B83" s="93"/>
      <c r="C83" s="93"/>
      <c r="D83" s="12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</row>
    <row r="84" spans="2:16">
      <c r="B84" s="93"/>
      <c r="C84" s="93"/>
      <c r="D84" s="12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</row>
    <row r="85" spans="2:16">
      <c r="B85" s="93"/>
      <c r="C85" s="93"/>
      <c r="D85" s="12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</row>
    <row r="86" spans="2:16">
      <c r="B86" s="93"/>
      <c r="C86" s="93"/>
      <c r="D86" s="12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</row>
    <row r="87" spans="2:16">
      <c r="B87" s="93"/>
      <c r="C87" s="93"/>
      <c r="D87" s="12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</row>
    <row r="88" spans="2:16">
      <c r="B88" s="93"/>
      <c r="C88" s="93"/>
      <c r="D88" s="12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</row>
    <row r="89" spans="2:16">
      <c r="B89" s="93"/>
      <c r="C89" s="93"/>
      <c r="D89" s="12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</row>
    <row r="90" spans="2:16">
      <c r="B90" s="93"/>
      <c r="C90" s="93"/>
      <c r="D90" s="12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</row>
    <row r="91" spans="2:16">
      <c r="B91" s="93"/>
      <c r="C91" s="93"/>
      <c r="D91" s="12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</row>
    <row r="92" spans="2:16">
      <c r="B92" s="93"/>
      <c r="C92" s="93"/>
      <c r="D92" s="12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</row>
    <row r="93" spans="2:16">
      <c r="B93" s="93"/>
      <c r="C93" s="93"/>
      <c r="D93" s="12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</row>
    <row r="94" spans="2:16">
      <c r="B94" s="93"/>
      <c r="C94" s="93"/>
      <c r="D94" s="12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</row>
    <row r="95" spans="2:16">
      <c r="B95" s="93"/>
      <c r="C95" s="93"/>
      <c r="D95" s="12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</row>
    <row r="96" spans="2:16">
      <c r="B96" s="93"/>
      <c r="C96" s="93"/>
      <c r="D96" s="12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</row>
    <row r="97" spans="2:16">
      <c r="B97" s="93"/>
      <c r="C97" s="93"/>
      <c r="D97" s="12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</row>
  </sheetData>
  <mergeCells count="22">
    <mergeCell ref="S4:S5"/>
    <mergeCell ref="T4:T5"/>
    <mergeCell ref="C41:F41"/>
    <mergeCell ref="B43:C43"/>
    <mergeCell ref="E43:H43"/>
    <mergeCell ref="N4:N5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27777777777801" bottom="0.39374999999999999" header="0.51180555555555496" footer="0.51180555555555496"/>
  <pageSetup scale="52" firstPageNumber="0" orientation="portrait" horizontalDpi="300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AMJ31"/>
  <sheetViews>
    <sheetView showGridLines="0" zoomScale="75" zoomScaleNormal="75" zoomScalePageLayoutView="86" workbookViewId="0">
      <selection activeCell="C19" sqref="C19"/>
    </sheetView>
  </sheetViews>
  <sheetFormatPr defaultColWidth="9.140625" defaultRowHeight="15.75"/>
  <cols>
    <col min="1" max="1" width="3.140625" style="86" customWidth="1"/>
    <col min="2" max="2" width="9.140625" style="86"/>
    <col min="3" max="3" width="50.7109375" style="86" customWidth="1"/>
    <col min="4" max="5" width="12.7109375" style="86" customWidth="1"/>
    <col min="6" max="6" width="15.42578125" style="86" customWidth="1"/>
    <col min="7" max="8" width="12.7109375" style="86" customWidth="1"/>
    <col min="9" max="9" width="15.42578125" style="86" customWidth="1"/>
    <col min="10" max="11" width="12.7109375" style="86" customWidth="1"/>
    <col min="12" max="12" width="15.42578125" style="86" customWidth="1"/>
    <col min="13" max="13" width="35" style="93" customWidth="1"/>
    <col min="14" max="14" width="14.7109375" style="93" customWidth="1"/>
    <col min="15" max="15" width="15.85546875" style="93" customWidth="1"/>
    <col min="16" max="16" width="12.28515625" style="86" customWidth="1"/>
    <col min="17" max="17" width="13.42578125" style="86" customWidth="1"/>
    <col min="18" max="18" width="11.28515625" style="86" customWidth="1"/>
    <col min="19" max="19" width="12.42578125" style="86" customWidth="1"/>
    <col min="20" max="20" width="14.42578125" style="86" customWidth="1"/>
    <col min="21" max="21" width="15.140625" style="86" customWidth="1"/>
    <col min="22" max="22" width="11.28515625" style="86" customWidth="1"/>
    <col min="23" max="23" width="13.140625" style="86" customWidth="1"/>
    <col min="24" max="24" width="13" style="86" customWidth="1"/>
    <col min="25" max="25" width="14.140625" style="86" customWidth="1"/>
    <col min="26" max="26" width="26.5703125" style="86" customWidth="1"/>
    <col min="27" max="1024" width="9.140625" style="86"/>
  </cols>
  <sheetData>
    <row r="2" spans="2:24" ht="18.75">
      <c r="L2" s="88" t="s">
        <v>546</v>
      </c>
    </row>
    <row r="4" spans="2:24" ht="18.75">
      <c r="B4" s="627" t="s">
        <v>547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127"/>
      <c r="N4" s="127"/>
      <c r="O4" s="127"/>
    </row>
    <row r="5" spans="2:24" ht="16.5" customHeight="1"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8"/>
    </row>
    <row r="6" spans="2:24" ht="25.5" customHeight="1">
      <c r="B6" s="628" t="s">
        <v>481</v>
      </c>
      <c r="C6" s="628" t="s">
        <v>548</v>
      </c>
      <c r="D6" s="629" t="s">
        <v>549</v>
      </c>
      <c r="E6" s="629"/>
      <c r="F6" s="629"/>
      <c r="G6" s="629" t="s">
        <v>550</v>
      </c>
      <c r="H6" s="629"/>
      <c r="I6" s="629"/>
      <c r="J6" s="630" t="s">
        <v>551</v>
      </c>
      <c r="K6" s="630"/>
      <c r="L6" s="630"/>
      <c r="M6" s="129"/>
      <c r="N6" s="129"/>
      <c r="O6" s="626"/>
      <c r="P6" s="622"/>
      <c r="Q6" s="626"/>
      <c r="R6" s="622"/>
      <c r="S6" s="626"/>
      <c r="T6" s="622"/>
      <c r="U6" s="626"/>
      <c r="V6" s="622"/>
      <c r="W6" s="622"/>
      <c r="X6" s="622"/>
    </row>
    <row r="7" spans="2:24" ht="36.75" customHeight="1">
      <c r="B7" s="628"/>
      <c r="C7" s="628"/>
      <c r="D7" s="629"/>
      <c r="E7" s="629"/>
      <c r="F7" s="629"/>
      <c r="G7" s="629"/>
      <c r="H7" s="629"/>
      <c r="I7" s="629"/>
      <c r="J7" s="630"/>
      <c r="K7" s="630"/>
      <c r="L7" s="630"/>
      <c r="M7" s="130"/>
      <c r="N7" s="129"/>
      <c r="O7" s="626"/>
      <c r="P7" s="626"/>
      <c r="Q7" s="626"/>
      <c r="R7" s="626"/>
      <c r="S7" s="626"/>
      <c r="T7" s="622"/>
      <c r="U7" s="626"/>
      <c r="V7" s="622"/>
      <c r="W7" s="622"/>
      <c r="X7" s="622"/>
    </row>
    <row r="8" spans="2:24" s="96" customFormat="1" ht="36.75" customHeight="1">
      <c r="B8" s="131"/>
      <c r="C8" s="132" t="s">
        <v>784</v>
      </c>
      <c r="D8" s="631">
        <v>32</v>
      </c>
      <c r="E8" s="631"/>
      <c r="F8" s="631"/>
      <c r="G8" s="631">
        <v>2</v>
      </c>
      <c r="H8" s="631"/>
      <c r="I8" s="631"/>
      <c r="J8" s="631">
        <v>0</v>
      </c>
      <c r="K8" s="631"/>
      <c r="L8" s="631"/>
      <c r="M8" s="133"/>
      <c r="N8" s="133"/>
      <c r="O8" s="134"/>
      <c r="P8" s="134"/>
      <c r="Q8" s="134"/>
      <c r="R8" s="134"/>
      <c r="S8" s="134"/>
      <c r="T8" s="114"/>
      <c r="U8" s="134"/>
      <c r="V8" s="114"/>
      <c r="W8" s="114"/>
      <c r="X8" s="114"/>
    </row>
    <row r="9" spans="2:24" s="96" customFormat="1" ht="24.95" customHeight="1">
      <c r="B9" s="135"/>
      <c r="C9" s="136" t="s">
        <v>552</v>
      </c>
      <c r="D9" s="632">
        <v>1</v>
      </c>
      <c r="E9" s="632"/>
      <c r="F9" s="632"/>
      <c r="G9" s="633"/>
      <c r="H9" s="633"/>
      <c r="I9" s="633"/>
      <c r="J9" s="633"/>
      <c r="K9" s="633"/>
      <c r="L9" s="633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</row>
    <row r="10" spans="2:24" s="96" customFormat="1" ht="24.95" customHeight="1">
      <c r="B10" s="135" t="s">
        <v>483</v>
      </c>
      <c r="C10" s="137" t="s">
        <v>553</v>
      </c>
      <c r="D10" s="632" t="s">
        <v>795</v>
      </c>
      <c r="E10" s="632"/>
      <c r="F10" s="632"/>
      <c r="G10" s="633"/>
      <c r="H10" s="633"/>
      <c r="I10" s="633"/>
      <c r="J10" s="633"/>
      <c r="K10" s="633"/>
      <c r="L10" s="633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</row>
    <row r="11" spans="2:24" s="96" customFormat="1" ht="24.95" customHeight="1">
      <c r="B11" s="135" t="s">
        <v>485</v>
      </c>
      <c r="C11" s="137"/>
      <c r="D11" s="632"/>
      <c r="E11" s="632"/>
      <c r="F11" s="632"/>
      <c r="G11" s="633"/>
      <c r="H11" s="633"/>
      <c r="I11" s="633"/>
      <c r="J11" s="633"/>
      <c r="K11" s="633"/>
      <c r="L11" s="633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</row>
    <row r="12" spans="2:24" s="96" customFormat="1" ht="24.95" customHeight="1">
      <c r="B12" s="135" t="s">
        <v>487</v>
      </c>
      <c r="C12" s="137"/>
      <c r="D12" s="632"/>
      <c r="E12" s="632"/>
      <c r="F12" s="632"/>
      <c r="G12" s="633"/>
      <c r="H12" s="633"/>
      <c r="I12" s="633"/>
      <c r="J12" s="633"/>
      <c r="K12" s="633"/>
      <c r="L12" s="633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</row>
    <row r="13" spans="2:24" s="96" customFormat="1" ht="24.95" customHeight="1">
      <c r="B13" s="135" t="s">
        <v>489</v>
      </c>
      <c r="C13" s="137"/>
      <c r="D13" s="138"/>
      <c r="E13" s="139"/>
      <c r="F13" s="140"/>
      <c r="G13" s="141"/>
      <c r="H13" s="139"/>
      <c r="I13" s="140"/>
      <c r="J13" s="141"/>
      <c r="K13" s="139"/>
      <c r="L13" s="140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</row>
    <row r="14" spans="2:24" s="96" customFormat="1" ht="24.95" customHeight="1">
      <c r="B14" s="135" t="s">
        <v>554</v>
      </c>
      <c r="C14" s="137"/>
      <c r="D14" s="632"/>
      <c r="E14" s="632"/>
      <c r="F14" s="632"/>
      <c r="G14" s="633"/>
      <c r="H14" s="633"/>
      <c r="I14" s="633"/>
      <c r="J14" s="633"/>
      <c r="K14" s="633"/>
      <c r="L14" s="633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2:24" s="96" customFormat="1" ht="4.5" customHeight="1">
      <c r="B15" s="142"/>
      <c r="C15" s="143"/>
      <c r="D15" s="636"/>
      <c r="E15" s="637"/>
      <c r="F15" s="638"/>
      <c r="G15" s="636"/>
      <c r="H15" s="637"/>
      <c r="I15" s="638"/>
      <c r="J15" s="636"/>
      <c r="K15" s="637"/>
      <c r="L15" s="638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</row>
    <row r="16" spans="2:24" s="96" customFormat="1" ht="24.95" customHeight="1">
      <c r="B16" s="135"/>
      <c r="C16" s="136" t="s">
        <v>555</v>
      </c>
      <c r="D16" s="632"/>
      <c r="E16" s="632"/>
      <c r="F16" s="632"/>
      <c r="G16" s="633"/>
      <c r="H16" s="633"/>
      <c r="I16" s="633"/>
      <c r="J16" s="633"/>
      <c r="K16" s="633"/>
      <c r="L16" s="633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2:25" s="96" customFormat="1" ht="24.95" customHeight="1">
      <c r="B17" s="135" t="s">
        <v>483</v>
      </c>
      <c r="C17" s="144" t="s">
        <v>553</v>
      </c>
      <c r="D17" s="632"/>
      <c r="E17" s="632"/>
      <c r="F17" s="632"/>
      <c r="G17" s="633"/>
      <c r="H17" s="633"/>
      <c r="I17" s="633"/>
      <c r="J17" s="633"/>
      <c r="K17" s="633"/>
      <c r="L17" s="633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  <row r="18" spans="2:25" s="96" customFormat="1" ht="24.95" customHeight="1">
      <c r="B18" s="135" t="s">
        <v>485</v>
      </c>
      <c r="C18" s="144"/>
      <c r="D18" s="632"/>
      <c r="E18" s="632"/>
      <c r="F18" s="632"/>
      <c r="G18" s="633"/>
      <c r="H18" s="633"/>
      <c r="I18" s="633"/>
      <c r="J18" s="633"/>
      <c r="K18" s="633"/>
      <c r="L18" s="633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2:25" s="96" customFormat="1" ht="24.95" customHeight="1">
      <c r="B19" s="145" t="s">
        <v>487</v>
      </c>
      <c r="C19" s="146"/>
      <c r="D19" s="138"/>
      <c r="E19" s="139"/>
      <c r="F19" s="140"/>
      <c r="G19" s="141"/>
      <c r="H19" s="139"/>
      <c r="I19" s="140"/>
      <c r="J19" s="141"/>
      <c r="K19" s="139"/>
      <c r="L19" s="140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2:25" s="96" customFormat="1" ht="24.95" customHeight="1">
      <c r="B20" s="145" t="s">
        <v>489</v>
      </c>
      <c r="C20" s="146"/>
      <c r="D20" s="632"/>
      <c r="E20" s="632"/>
      <c r="F20" s="632"/>
      <c r="G20" s="633"/>
      <c r="H20" s="633"/>
      <c r="I20" s="633"/>
      <c r="J20" s="633"/>
      <c r="K20" s="633"/>
      <c r="L20" s="633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2:25" s="96" customFormat="1" ht="24.95" customHeight="1">
      <c r="B21" s="135" t="s">
        <v>554</v>
      </c>
      <c r="C21" s="137"/>
      <c r="D21" s="640"/>
      <c r="E21" s="640"/>
      <c r="F21" s="640"/>
      <c r="G21" s="633"/>
      <c r="H21" s="633"/>
      <c r="I21" s="633"/>
      <c r="J21" s="633"/>
      <c r="K21" s="633"/>
      <c r="L21" s="633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2:25" s="147" customFormat="1" ht="36.75" customHeight="1">
      <c r="B22" s="634"/>
      <c r="C22" s="635" t="s">
        <v>785</v>
      </c>
      <c r="D22" s="148" t="s">
        <v>556</v>
      </c>
      <c r="E22" s="149" t="s">
        <v>557</v>
      </c>
      <c r="F22" s="150" t="s">
        <v>558</v>
      </c>
      <c r="G22" s="151" t="s">
        <v>556</v>
      </c>
      <c r="H22" s="149" t="s">
        <v>557</v>
      </c>
      <c r="I22" s="152" t="s">
        <v>558</v>
      </c>
      <c r="J22" s="148" t="s">
        <v>556</v>
      </c>
      <c r="K22" s="149" t="s">
        <v>557</v>
      </c>
      <c r="L22" s="152" t="s">
        <v>558</v>
      </c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spans="2:25" s="147" customFormat="1" ht="36.75" customHeight="1">
      <c r="B23" s="634"/>
      <c r="C23" s="635"/>
      <c r="D23" s="154">
        <v>31</v>
      </c>
      <c r="E23" s="155">
        <v>11</v>
      </c>
      <c r="F23" s="155">
        <v>20</v>
      </c>
      <c r="G23" s="156">
        <v>2</v>
      </c>
      <c r="H23" s="155">
        <v>0</v>
      </c>
      <c r="I23" s="157">
        <v>2</v>
      </c>
      <c r="J23" s="154">
        <v>0</v>
      </c>
      <c r="K23" s="155">
        <v>0</v>
      </c>
      <c r="L23" s="157">
        <v>0</v>
      </c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spans="2:25" s="96" customFormat="1" ht="18.75">
      <c r="B24" s="158"/>
      <c r="C24" s="159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</row>
    <row r="25" spans="2:25" s="96" customFormat="1" ht="18.75"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</row>
    <row r="26" spans="2:25" s="96" customFormat="1" ht="18.75">
      <c r="C26" s="96" t="s">
        <v>559</v>
      </c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</row>
    <row r="27" spans="2:25" s="96" customFormat="1" ht="18.75">
      <c r="C27" s="96" t="s">
        <v>560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</row>
    <row r="28" spans="2:25" s="96" customFormat="1" ht="18.75"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</row>
    <row r="29" spans="2:25" s="96" customFormat="1" ht="18.75" customHeight="1"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</row>
    <row r="30" spans="2:25" s="96" customFormat="1" ht="18.75">
      <c r="C30" s="160"/>
      <c r="M30" s="639"/>
      <c r="N30" s="639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</row>
    <row r="31" spans="2:25" ht="18.75">
      <c r="D31" s="161"/>
      <c r="E31" s="161"/>
      <c r="F31" s="161"/>
      <c r="G31" s="161"/>
      <c r="H31" s="161"/>
      <c r="I31" s="161"/>
      <c r="J31" s="161"/>
      <c r="K31" s="161"/>
      <c r="L31" s="161"/>
      <c r="P31" s="93"/>
      <c r="Q31" s="93"/>
      <c r="R31" s="93"/>
      <c r="S31" s="93"/>
      <c r="T31" s="93"/>
      <c r="U31" s="93"/>
      <c r="V31" s="93"/>
      <c r="W31" s="93"/>
      <c r="X31" s="93"/>
      <c r="Y31" s="93"/>
    </row>
  </sheetData>
  <mergeCells count="55">
    <mergeCell ref="D15:F15"/>
    <mergeCell ref="G15:I15"/>
    <mergeCell ref="J15:L15"/>
    <mergeCell ref="M30:N30"/>
    <mergeCell ref="D21:F21"/>
    <mergeCell ref="G21:I21"/>
    <mergeCell ref="J21:L21"/>
    <mergeCell ref="D16:F16"/>
    <mergeCell ref="G16:I16"/>
    <mergeCell ref="J16:L16"/>
    <mergeCell ref="D17:F17"/>
    <mergeCell ref="G17:I17"/>
    <mergeCell ref="J17:L17"/>
    <mergeCell ref="B22:B23"/>
    <mergeCell ref="C22:C23"/>
    <mergeCell ref="D18:F18"/>
    <mergeCell ref="G18:I18"/>
    <mergeCell ref="J18:L18"/>
    <mergeCell ref="D20:F20"/>
    <mergeCell ref="G20:I20"/>
    <mergeCell ref="J20:L20"/>
    <mergeCell ref="D12:F12"/>
    <mergeCell ref="G12:I12"/>
    <mergeCell ref="J12:L12"/>
    <mergeCell ref="D14:F14"/>
    <mergeCell ref="G14:I14"/>
    <mergeCell ref="J14:L14"/>
    <mergeCell ref="D10:F10"/>
    <mergeCell ref="G10:I10"/>
    <mergeCell ref="J10:L10"/>
    <mergeCell ref="D11:F11"/>
    <mergeCell ref="G11:I11"/>
    <mergeCell ref="J11:L11"/>
    <mergeCell ref="D8:F8"/>
    <mergeCell ref="G8:I8"/>
    <mergeCell ref="J8:L8"/>
    <mergeCell ref="D9:F9"/>
    <mergeCell ref="G9:I9"/>
    <mergeCell ref="J9:L9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B4:L4"/>
    <mergeCell ref="B6:B7"/>
    <mergeCell ref="C6:C7"/>
    <mergeCell ref="D6:F7"/>
    <mergeCell ref="G6:I7"/>
    <mergeCell ref="J6:L7"/>
  </mergeCells>
  <pageMargins left="0.47222222222222199" right="0.39374999999999999" top="0.98402777777777795" bottom="0.98402777777777795" header="0.51180555555555496" footer="0.51180555555555496"/>
  <pageSetup scale="65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1:J31"/>
  <sheetViews>
    <sheetView showGridLines="0" zoomScalePageLayoutView="86" workbookViewId="0">
      <selection activeCell="F22" sqref="F22"/>
    </sheetView>
  </sheetViews>
  <sheetFormatPr defaultColWidth="8.7109375" defaultRowHeight="12.75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</cols>
  <sheetData>
    <row r="1" spans="2:10" ht="31.5" customHeight="1">
      <c r="G1" s="162"/>
      <c r="I1" s="643" t="s">
        <v>561</v>
      </c>
      <c r="J1" s="643"/>
    </row>
    <row r="2" spans="2:10" ht="15.75">
      <c r="G2" s="162"/>
    </row>
    <row r="4" spans="2:10" ht="18.75" customHeight="1">
      <c r="B4" s="644" t="s">
        <v>786</v>
      </c>
      <c r="C4" s="644"/>
      <c r="D4" s="644"/>
      <c r="E4" s="644"/>
      <c r="F4" s="644"/>
      <c r="G4" s="644"/>
      <c r="H4" s="163"/>
    </row>
    <row r="5" spans="2:10">
      <c r="B5" s="164"/>
      <c r="C5" s="165"/>
      <c r="D5" s="165"/>
      <c r="E5" s="165"/>
      <c r="F5" s="165"/>
      <c r="G5" s="166" t="s">
        <v>480</v>
      </c>
    </row>
    <row r="6" spans="2:10" ht="22.5" customHeight="1" thickBot="1">
      <c r="B6" s="645"/>
      <c r="C6" s="645"/>
      <c r="D6" s="646" t="s">
        <v>421</v>
      </c>
      <c r="E6" s="646"/>
      <c r="F6" s="646" t="s">
        <v>7</v>
      </c>
      <c r="G6" s="646"/>
    </row>
    <row r="7" spans="2:10" ht="22.5" customHeight="1" thickBot="1">
      <c r="B7" s="645"/>
      <c r="C7" s="645"/>
      <c r="D7" s="256" t="s">
        <v>562</v>
      </c>
      <c r="E7" s="168" t="s">
        <v>563</v>
      </c>
      <c r="F7" s="411" t="s">
        <v>562</v>
      </c>
      <c r="G7" s="427" t="s">
        <v>563</v>
      </c>
    </row>
    <row r="8" spans="2:10" ht="30" customHeight="1" thickBot="1">
      <c r="B8" s="641" t="s">
        <v>564</v>
      </c>
      <c r="C8" s="169" t="s">
        <v>565</v>
      </c>
      <c r="D8" s="522">
        <v>95777.62999999999</v>
      </c>
      <c r="E8" s="523">
        <v>70126.923999999999</v>
      </c>
      <c r="F8" s="464">
        <v>103209</v>
      </c>
      <c r="G8" s="464">
        <v>75772</v>
      </c>
    </row>
    <row r="9" spans="2:10" ht="30" customHeight="1" thickBot="1">
      <c r="B9" s="641"/>
      <c r="C9" s="170" t="s">
        <v>566</v>
      </c>
      <c r="D9" s="524">
        <v>178962.17799999999</v>
      </c>
      <c r="E9" s="465">
        <v>128439.55699999999</v>
      </c>
      <c r="F9" s="465">
        <v>166768</v>
      </c>
      <c r="G9" s="465">
        <v>120327</v>
      </c>
    </row>
    <row r="10" spans="2:10" ht="30" customHeight="1" thickBot="1">
      <c r="B10" s="641"/>
      <c r="C10" s="171" t="s">
        <v>567</v>
      </c>
      <c r="D10" s="525">
        <v>209981.39199999999</v>
      </c>
      <c r="E10" s="520">
        <v>150184.747</v>
      </c>
      <c r="F10" s="520">
        <f>SUM(F8:F9)/2</f>
        <v>134988.5</v>
      </c>
      <c r="G10" s="468">
        <f>SUM(G8:G9)/2</f>
        <v>98049.5</v>
      </c>
    </row>
    <row r="11" spans="2:10" ht="30" customHeight="1" thickBot="1">
      <c r="B11" s="642" t="s">
        <v>568</v>
      </c>
      <c r="C11" s="169" t="s">
        <v>565</v>
      </c>
      <c r="D11" s="526">
        <v>209981.39199999999</v>
      </c>
      <c r="E11" s="464">
        <v>150184.747</v>
      </c>
      <c r="F11" s="464">
        <v>228056</v>
      </c>
      <c r="G11" s="469">
        <v>163290</v>
      </c>
    </row>
    <row r="12" spans="2:10" ht="30" customHeight="1" thickBot="1">
      <c r="B12" s="642"/>
      <c r="C12" s="170" t="s">
        <v>566</v>
      </c>
      <c r="D12" s="521">
        <v>262297.01899999997</v>
      </c>
      <c r="E12" s="426">
        <v>186857.28999999998</v>
      </c>
      <c r="F12" s="465">
        <v>251631</v>
      </c>
      <c r="G12" s="470">
        <v>179815</v>
      </c>
    </row>
    <row r="13" spans="2:10" ht="30" customHeight="1" thickBot="1">
      <c r="B13" s="642"/>
      <c r="C13" s="171" t="s">
        <v>567</v>
      </c>
      <c r="D13" s="466">
        <f>SUM(D11+D12)/2</f>
        <v>236139.20549999998</v>
      </c>
      <c r="E13" s="467">
        <f>SUM(E11+E12)/2</f>
        <v>168521.01850000001</v>
      </c>
      <c r="F13" s="520">
        <f>SUM(F11:F12)/2</f>
        <v>239843.5</v>
      </c>
      <c r="G13" s="468">
        <f>SUM(G11:G12)/2</f>
        <v>171552.5</v>
      </c>
    </row>
    <row r="14" spans="2:10" ht="13.5" customHeight="1"/>
    <row r="15" spans="2:10">
      <c r="B15" s="3" t="s">
        <v>569</v>
      </c>
    </row>
    <row r="20" ht="13.5" customHeight="1"/>
    <row r="25" ht="36.75" customHeight="1"/>
    <row r="31" ht="18.75" customHeight="1"/>
  </sheetData>
  <mergeCells count="7">
    <mergeCell ref="B8:B10"/>
    <mergeCell ref="B11:B13"/>
    <mergeCell ref="I1:J1"/>
    <mergeCell ref="B4:G4"/>
    <mergeCell ref="B6:C7"/>
    <mergeCell ref="D6:E6"/>
    <mergeCell ref="F6:G6"/>
  </mergeCells>
  <printOptions horizontalCentered="1"/>
  <pageMargins left="0.47222222222222199" right="0.39374999999999999" top="0.98402777777777795" bottom="0.98402777777777795" header="0.51180555555555496" footer="0.51180555555555496"/>
  <pageSetup scale="80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37"/>
  <sheetViews>
    <sheetView showGridLines="0" topLeftCell="A4" zoomScale="85" zoomScaleNormal="85" workbookViewId="0">
      <selection activeCell="G28" sqref="G28"/>
    </sheetView>
  </sheetViews>
  <sheetFormatPr defaultColWidth="9.140625" defaultRowHeight="15.75"/>
  <cols>
    <col min="1" max="1" width="2.7109375" style="1" customWidth="1"/>
    <col min="2" max="2" width="39" style="1" customWidth="1"/>
    <col min="3" max="3" width="20.85546875" style="1" customWidth="1"/>
    <col min="4" max="9" width="30.140625" style="1" customWidth="1"/>
    <col min="10" max="10" width="18.85546875" style="1" customWidth="1"/>
    <col min="11" max="11" width="15.5703125" style="1" customWidth="1"/>
    <col min="12" max="258" width="9.140625" style="1"/>
    <col min="259" max="259" width="6.7109375" style="1" customWidth="1"/>
    <col min="260" max="265" width="30.140625" style="1" customWidth="1"/>
    <col min="266" max="266" width="18.85546875" style="1" customWidth="1"/>
    <col min="267" max="267" width="15.5703125" style="1" customWidth="1"/>
    <col min="268" max="514" width="9.140625" style="1"/>
    <col min="515" max="515" width="6.7109375" style="1" customWidth="1"/>
    <col min="516" max="521" width="30.140625" style="1" customWidth="1"/>
    <col min="522" max="522" width="18.85546875" style="1" customWidth="1"/>
    <col min="523" max="523" width="15.5703125" style="1" customWidth="1"/>
    <col min="524" max="770" width="9.140625" style="1"/>
    <col min="771" max="771" width="6.7109375" style="1" customWidth="1"/>
    <col min="772" max="777" width="30.140625" style="1" customWidth="1"/>
    <col min="778" max="778" width="18.85546875" style="1" customWidth="1"/>
    <col min="779" max="779" width="15.5703125" style="1" customWidth="1"/>
    <col min="780" max="1024" width="9.140625" style="1"/>
  </cols>
  <sheetData>
    <row r="1" spans="2:11">
      <c r="B1" s="172"/>
      <c r="C1" s="172"/>
      <c r="D1" s="172"/>
      <c r="E1" s="172"/>
      <c r="F1" s="172"/>
      <c r="G1" s="172"/>
      <c r="H1" s="172"/>
      <c r="I1" s="173" t="s">
        <v>570</v>
      </c>
    </row>
    <row r="2" spans="2:11">
      <c r="B2" s="172"/>
      <c r="C2" s="172"/>
      <c r="D2" s="172"/>
      <c r="E2" s="172"/>
      <c r="F2" s="172"/>
      <c r="G2" s="172"/>
      <c r="H2" s="172"/>
      <c r="I2" s="173"/>
    </row>
    <row r="3" spans="2:11" ht="20.25" customHeight="1">
      <c r="B3" s="647" t="s">
        <v>571</v>
      </c>
      <c r="C3" s="647"/>
      <c r="D3" s="647"/>
      <c r="E3" s="647"/>
      <c r="F3" s="647"/>
      <c r="G3" s="647"/>
      <c r="H3" s="647"/>
      <c r="I3" s="647"/>
      <c r="J3" s="174"/>
      <c r="K3" s="175"/>
    </row>
    <row r="4" spans="2:11">
      <c r="B4" s="176"/>
      <c r="C4" s="176"/>
      <c r="D4" s="176"/>
      <c r="E4" s="176"/>
      <c r="F4" s="176"/>
      <c r="G4" s="176"/>
      <c r="I4" s="177" t="s">
        <v>480</v>
      </c>
    </row>
    <row r="5" spans="2:11" s="178" customFormat="1" ht="44.25" customHeight="1">
      <c r="B5" s="629" t="s">
        <v>787</v>
      </c>
      <c r="C5" s="629"/>
      <c r="D5" s="629"/>
      <c r="E5" s="629"/>
      <c r="F5" s="629"/>
      <c r="G5" s="629"/>
      <c r="H5" s="629"/>
      <c r="I5" s="646" t="s">
        <v>572</v>
      </c>
      <c r="J5" s="179"/>
    </row>
    <row r="6" spans="2:11" s="178" customFormat="1" ht="47.25" customHeight="1">
      <c r="B6" s="180" t="s">
        <v>573</v>
      </c>
      <c r="C6" s="181" t="s">
        <v>574</v>
      </c>
      <c r="D6" s="181" t="s">
        <v>575</v>
      </c>
      <c r="E6" s="181" t="s">
        <v>576</v>
      </c>
      <c r="F6" s="167" t="s">
        <v>577</v>
      </c>
      <c r="G6" s="181" t="s">
        <v>578</v>
      </c>
      <c r="H6" s="181" t="s">
        <v>579</v>
      </c>
      <c r="I6" s="646"/>
      <c r="J6" s="179"/>
    </row>
    <row r="7" spans="2:11" s="178" customFormat="1" ht="20.100000000000001" customHeight="1">
      <c r="B7" s="182" t="s">
        <v>731</v>
      </c>
      <c r="C7" s="182"/>
      <c r="D7" s="384" t="s">
        <v>732</v>
      </c>
      <c r="E7" s="183">
        <f>SUM(H7/4)</f>
        <v>125000</v>
      </c>
      <c r="F7" s="183">
        <f>SUM(H7/2)</f>
        <v>250000</v>
      </c>
      <c r="G7" s="183">
        <f>SUM(E7:F7)</f>
        <v>375000</v>
      </c>
      <c r="H7" s="184">
        <v>500000</v>
      </c>
      <c r="I7" s="185">
        <v>0</v>
      </c>
      <c r="J7" s="179"/>
    </row>
    <row r="8" spans="2:11" s="178" customFormat="1" ht="20.100000000000001" customHeight="1">
      <c r="B8" s="182" t="s">
        <v>733</v>
      </c>
      <c r="C8" s="182"/>
      <c r="D8" s="382" t="s">
        <v>732</v>
      </c>
      <c r="E8" s="184">
        <f t="shared" ref="E8:E11" si="0">SUM(H8/4)</f>
        <v>3500000</v>
      </c>
      <c r="F8" s="184">
        <f t="shared" ref="F8:F11" si="1">SUM(H8/2)</f>
        <v>7000000</v>
      </c>
      <c r="G8" s="184">
        <f t="shared" ref="G8:G11" si="2">SUM(E8:F8)</f>
        <v>10500000</v>
      </c>
      <c r="H8" s="184">
        <v>14000000</v>
      </c>
      <c r="I8" s="185">
        <v>0</v>
      </c>
      <c r="J8" s="179"/>
    </row>
    <row r="9" spans="2:11" s="178" customFormat="1" ht="20.100000000000001" customHeight="1">
      <c r="B9" s="186" t="s">
        <v>788</v>
      </c>
      <c r="C9" s="187"/>
      <c r="D9" s="383" t="s">
        <v>732</v>
      </c>
      <c r="E9" s="184">
        <f t="shared" si="0"/>
        <v>625000</v>
      </c>
      <c r="F9" s="184">
        <f t="shared" si="1"/>
        <v>1250000</v>
      </c>
      <c r="G9" s="184">
        <f t="shared" si="2"/>
        <v>1875000</v>
      </c>
      <c r="H9" s="184">
        <v>2500000</v>
      </c>
      <c r="I9" s="185">
        <v>0</v>
      </c>
      <c r="J9" s="179"/>
    </row>
    <row r="10" spans="2:11" s="178" customFormat="1" ht="20.100000000000001" customHeight="1">
      <c r="B10" s="186" t="s">
        <v>755</v>
      </c>
      <c r="C10" s="187"/>
      <c r="D10" s="383" t="s">
        <v>732</v>
      </c>
      <c r="E10" s="184">
        <f t="shared" si="0"/>
        <v>250000</v>
      </c>
      <c r="F10" s="184">
        <f t="shared" si="1"/>
        <v>500000</v>
      </c>
      <c r="G10" s="184">
        <f t="shared" si="2"/>
        <v>750000</v>
      </c>
      <c r="H10" s="184">
        <v>1000000</v>
      </c>
      <c r="I10" s="185"/>
      <c r="J10" s="179"/>
    </row>
    <row r="11" spans="2:11" s="178" customFormat="1" ht="20.100000000000001" customHeight="1">
      <c r="B11" s="186" t="s">
        <v>754</v>
      </c>
      <c r="C11" s="187"/>
      <c r="D11" s="383" t="s">
        <v>732</v>
      </c>
      <c r="E11" s="184">
        <f t="shared" si="0"/>
        <v>200000</v>
      </c>
      <c r="F11" s="184">
        <f t="shared" si="1"/>
        <v>400000</v>
      </c>
      <c r="G11" s="184">
        <f t="shared" si="2"/>
        <v>600000</v>
      </c>
      <c r="H11" s="184">
        <v>800000</v>
      </c>
      <c r="I11" s="185"/>
      <c r="J11" s="179"/>
    </row>
    <row r="12" spans="2:11" s="178" customFormat="1" ht="20.100000000000001" customHeight="1" thickBot="1">
      <c r="B12" s="188" t="s">
        <v>580</v>
      </c>
      <c r="C12" s="188"/>
      <c r="D12" s="188"/>
      <c r="E12" s="189"/>
      <c r="F12" s="189"/>
      <c r="G12" s="189"/>
      <c r="H12" s="189"/>
      <c r="I12" s="190"/>
      <c r="J12" s="179"/>
    </row>
    <row r="13" spans="2:11" s="178" customFormat="1" ht="30" customHeight="1">
      <c r="B13" s="648" t="s">
        <v>581</v>
      </c>
      <c r="C13" s="648"/>
      <c r="D13" s="648"/>
      <c r="E13" s="191">
        <f>SUM(E7:E12)</f>
        <v>4700000</v>
      </c>
      <c r="F13" s="191">
        <f>SUM(F7:F12)</f>
        <v>9400000</v>
      </c>
      <c r="G13" s="191">
        <f>SUM(G7:G12)</f>
        <v>14100000</v>
      </c>
      <c r="H13" s="191">
        <f>SUM(H7:H11)</f>
        <v>18800000</v>
      </c>
      <c r="I13" s="191">
        <v>0</v>
      </c>
      <c r="J13" s="179"/>
    </row>
    <row r="14" spans="2:11">
      <c r="I14" s="192"/>
    </row>
    <row r="15" spans="2:11">
      <c r="B15" s="649" t="s">
        <v>582</v>
      </c>
      <c r="C15" s="649"/>
      <c r="D15" s="649"/>
      <c r="E15" s="649"/>
      <c r="F15" s="649"/>
      <c r="G15" s="649"/>
      <c r="H15" s="649"/>
      <c r="I15" s="193"/>
    </row>
    <row r="16" spans="2:11">
      <c r="B16" s="73"/>
      <c r="C16" s="73"/>
      <c r="D16" s="73"/>
    </row>
    <row r="19" spans="2:12">
      <c r="I19" s="194"/>
      <c r="J19" s="194"/>
      <c r="K19" s="194"/>
    </row>
    <row r="20" spans="2:12">
      <c r="B20" s="195"/>
      <c r="C20" s="195"/>
      <c r="D20" s="195"/>
      <c r="E20" s="195"/>
      <c r="F20" s="195"/>
      <c r="G20" s="195"/>
      <c r="H20" s="195"/>
      <c r="I20" s="177" t="s">
        <v>480</v>
      </c>
    </row>
    <row r="21" spans="2:12" s="178" customFormat="1" ht="36" customHeight="1">
      <c r="B21" s="651" t="s">
        <v>789</v>
      </c>
      <c r="C21" s="651"/>
      <c r="D21" s="651"/>
      <c r="E21" s="651"/>
      <c r="F21" s="651"/>
      <c r="G21" s="651"/>
      <c r="H21" s="651"/>
      <c r="I21" s="651"/>
      <c r="L21" s="196"/>
    </row>
    <row r="22" spans="2:12" s="178" customFormat="1" ht="49.5" customHeight="1">
      <c r="B22" s="652" t="s">
        <v>583</v>
      </c>
      <c r="C22" s="646" t="s">
        <v>574</v>
      </c>
      <c r="D22" s="646" t="s">
        <v>584</v>
      </c>
      <c r="E22" s="197" t="s">
        <v>585</v>
      </c>
      <c r="F22" s="197" t="s">
        <v>586</v>
      </c>
      <c r="G22" s="197" t="s">
        <v>587</v>
      </c>
      <c r="H22" s="197" t="s">
        <v>588</v>
      </c>
      <c r="I22" s="198" t="s">
        <v>572</v>
      </c>
    </row>
    <row r="23" spans="2:12" s="178" customFormat="1" ht="18.75">
      <c r="B23" s="652"/>
      <c r="C23" s="646"/>
      <c r="D23" s="646"/>
      <c r="E23" s="199">
        <v>1</v>
      </c>
      <c r="F23" s="199">
        <v>2</v>
      </c>
      <c r="G23" s="199">
        <v>3</v>
      </c>
      <c r="H23" s="199" t="s">
        <v>589</v>
      </c>
      <c r="I23" s="200">
        <v>5</v>
      </c>
    </row>
    <row r="24" spans="2:12" s="178" customFormat="1" ht="20.100000000000001" customHeight="1">
      <c r="B24" s="182" t="s">
        <v>731</v>
      </c>
      <c r="C24" s="182"/>
      <c r="D24" s="382" t="s">
        <v>732</v>
      </c>
      <c r="E24" s="184">
        <v>125000</v>
      </c>
      <c r="F24" s="183">
        <v>0</v>
      </c>
      <c r="G24" s="184">
        <v>0</v>
      </c>
      <c r="H24" s="184">
        <v>0</v>
      </c>
      <c r="I24" s="185">
        <v>0</v>
      </c>
    </row>
    <row r="25" spans="2:12" s="178" customFormat="1" ht="20.100000000000001" customHeight="1">
      <c r="B25" s="182" t="s">
        <v>733</v>
      </c>
      <c r="C25" s="182"/>
      <c r="D25" s="382" t="s">
        <v>732</v>
      </c>
      <c r="E25" s="184">
        <v>3500000</v>
      </c>
      <c r="F25" s="183">
        <v>3665002</v>
      </c>
      <c r="G25" s="184">
        <v>3665002</v>
      </c>
      <c r="H25" s="184">
        <v>0</v>
      </c>
      <c r="I25" s="185">
        <v>0</v>
      </c>
    </row>
    <row r="26" spans="2:12" s="178" customFormat="1" ht="20.100000000000001" customHeight="1">
      <c r="B26" s="186" t="s">
        <v>788</v>
      </c>
      <c r="C26" s="187"/>
      <c r="D26" s="382" t="s">
        <v>732</v>
      </c>
      <c r="E26" s="184">
        <v>625000</v>
      </c>
      <c r="F26" s="183">
        <v>0</v>
      </c>
      <c r="G26" s="184">
        <v>0</v>
      </c>
      <c r="H26" s="184">
        <v>0</v>
      </c>
      <c r="I26" s="185">
        <v>0</v>
      </c>
    </row>
    <row r="27" spans="2:12" s="178" customFormat="1" ht="20.100000000000001" customHeight="1">
      <c r="B27" s="186" t="s">
        <v>755</v>
      </c>
      <c r="C27" s="187"/>
      <c r="D27" s="382" t="s">
        <v>732</v>
      </c>
      <c r="E27" s="184">
        <v>250000</v>
      </c>
      <c r="F27" s="184">
        <v>41975</v>
      </c>
      <c r="G27" s="184">
        <v>41975</v>
      </c>
      <c r="H27" s="184"/>
      <c r="I27" s="185"/>
    </row>
    <row r="28" spans="2:12" s="178" customFormat="1" ht="20.100000000000001" customHeight="1">
      <c r="B28" s="186" t="s">
        <v>754</v>
      </c>
      <c r="C28" s="187"/>
      <c r="D28" s="383" t="s">
        <v>732</v>
      </c>
      <c r="E28" s="184">
        <v>200000</v>
      </c>
      <c r="F28" s="183">
        <v>0</v>
      </c>
      <c r="G28" s="184">
        <v>0</v>
      </c>
      <c r="H28" s="184"/>
      <c r="I28" s="185"/>
    </row>
    <row r="29" spans="2:12" s="178" customFormat="1" ht="20.100000000000001" customHeight="1" thickBot="1">
      <c r="B29" s="188" t="s">
        <v>580</v>
      </c>
      <c r="C29" s="188"/>
      <c r="D29" s="188"/>
      <c r="E29" s="189"/>
      <c r="F29" s="189"/>
      <c r="G29" s="189"/>
      <c r="H29" s="189"/>
      <c r="I29" s="190"/>
    </row>
    <row r="30" spans="2:12" s="178" customFormat="1" ht="30" customHeight="1">
      <c r="B30" s="648" t="s">
        <v>581</v>
      </c>
      <c r="C30" s="648"/>
      <c r="D30" s="648"/>
      <c r="E30" s="191">
        <f>SUM(E24:E29)</f>
        <v>4700000</v>
      </c>
      <c r="F30" s="191">
        <f>SUM(F24:F29)</f>
        <v>3706977</v>
      </c>
      <c r="G30" s="191">
        <f>SUM(G24:G29)</f>
        <v>3706977</v>
      </c>
      <c r="H30" s="191">
        <v>0</v>
      </c>
      <c r="I30" s="191">
        <v>0</v>
      </c>
      <c r="J30" s="179"/>
    </row>
    <row r="31" spans="2:12" s="178" customFormat="1" ht="18.75">
      <c r="B31" s="118"/>
      <c r="C31" s="118"/>
      <c r="D31" s="118"/>
      <c r="E31" s="201"/>
      <c r="F31" s="201"/>
      <c r="G31" s="201"/>
      <c r="H31" s="201"/>
      <c r="I31" s="202"/>
    </row>
    <row r="32" spans="2:12" s="178" customFormat="1" ht="18.75">
      <c r="B32" s="118"/>
      <c r="C32" s="118"/>
      <c r="D32" s="118"/>
      <c r="E32" s="201"/>
      <c r="F32" s="201"/>
      <c r="G32" s="201"/>
      <c r="H32" s="201"/>
      <c r="I32" s="202"/>
    </row>
    <row r="33" spans="2:9" s="178" customFormat="1" ht="18" customHeight="1">
      <c r="B33" s="650" t="s">
        <v>590</v>
      </c>
      <c r="C33" s="650"/>
      <c r="D33" s="650"/>
      <c r="E33" s="650"/>
      <c r="F33" s="650"/>
      <c r="G33" s="650"/>
      <c r="H33" s="650"/>
      <c r="I33" s="202"/>
    </row>
    <row r="34" spans="2:9" s="178" customFormat="1" ht="18.75" customHeight="1">
      <c r="B34" s="650" t="s">
        <v>569</v>
      </c>
      <c r="C34" s="650"/>
      <c r="D34" s="650"/>
      <c r="E34" s="650"/>
      <c r="F34" s="650"/>
      <c r="G34" s="650"/>
      <c r="H34" s="650"/>
      <c r="I34" s="202"/>
    </row>
    <row r="35" spans="2:9" s="178" customFormat="1" ht="18.75">
      <c r="B35" s="118"/>
      <c r="C35" s="118"/>
      <c r="D35" s="118"/>
      <c r="E35" s="201"/>
      <c r="F35" s="201"/>
      <c r="G35" s="201"/>
      <c r="H35" s="201"/>
      <c r="I35" s="202"/>
    </row>
    <row r="36" spans="2:9" s="178" customFormat="1" ht="18.75">
      <c r="B36" s="118"/>
      <c r="C36" s="118"/>
      <c r="D36" s="118"/>
      <c r="E36" s="201"/>
      <c r="F36" s="201"/>
      <c r="G36" s="201"/>
      <c r="H36" s="201"/>
      <c r="I36" s="202"/>
    </row>
    <row r="37" spans="2:9" s="178" customFormat="1" ht="18.75">
      <c r="B37" s="203"/>
      <c r="C37" s="203"/>
      <c r="D37" s="203"/>
      <c r="E37" s="204"/>
      <c r="F37" s="205"/>
      <c r="G37" s="119"/>
      <c r="H37" s="206"/>
      <c r="I37" s="206"/>
    </row>
  </sheetData>
  <mergeCells count="12">
    <mergeCell ref="B33:H33"/>
    <mergeCell ref="B34:H34"/>
    <mergeCell ref="B21:I21"/>
    <mergeCell ref="B22:B23"/>
    <mergeCell ref="C22:C23"/>
    <mergeCell ref="D22:D23"/>
    <mergeCell ref="B30:D30"/>
    <mergeCell ref="B3:I3"/>
    <mergeCell ref="B5:H5"/>
    <mergeCell ref="I5:I6"/>
    <mergeCell ref="B13:D13"/>
    <mergeCell ref="B15:H15"/>
  </mergeCells>
  <pageMargins left="0.118055555555556" right="0.118055555555556" top="0.74791666666666701" bottom="0.74791666666666701" header="0.51180555555555496" footer="0.51180555555555496"/>
  <pageSetup scale="55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MJ34"/>
  <sheetViews>
    <sheetView showGridLines="0" topLeftCell="B1" zoomScalePageLayoutView="75" workbookViewId="0">
      <selection activeCell="H12" sqref="H12"/>
    </sheetView>
  </sheetViews>
  <sheetFormatPr defaultColWidth="9.140625" defaultRowHeight="15.75"/>
  <cols>
    <col min="1" max="1" width="5.5703125" style="86" customWidth="1"/>
    <col min="2" max="2" width="7.28515625" style="86" customWidth="1"/>
    <col min="3" max="3" width="22.7109375" style="86" customWidth="1"/>
    <col min="4" max="8" width="20.7109375" style="86" customWidth="1"/>
    <col min="9" max="9" width="18.7109375" style="86" customWidth="1"/>
    <col min="10" max="10" width="19.85546875" style="86" customWidth="1"/>
    <col min="11" max="11" width="14.7109375" style="86" customWidth="1"/>
    <col min="12" max="12" width="29.85546875" style="86" customWidth="1"/>
    <col min="13" max="13" width="34.28515625" style="86" customWidth="1"/>
    <col min="14" max="14" width="27.140625" style="86" customWidth="1"/>
    <col min="15" max="15" width="36.85546875" style="86" customWidth="1"/>
    <col min="16" max="1024" width="9.140625" style="86"/>
  </cols>
  <sheetData>
    <row r="1" spans="2:18" s="173" customFormat="1" ht="27.75" customHeight="1"/>
    <row r="2" spans="2:18">
      <c r="B2" s="89"/>
      <c r="H2" s="173"/>
      <c r="K2" s="173" t="s">
        <v>591</v>
      </c>
      <c r="N2" s="653"/>
      <c r="O2" s="653"/>
    </row>
    <row r="3" spans="2:18">
      <c r="B3" s="89"/>
      <c r="N3" s="89"/>
      <c r="O3" s="207"/>
    </row>
    <row r="4" spans="2:18"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2:18" ht="20.25">
      <c r="B5" s="654" t="s">
        <v>592</v>
      </c>
      <c r="C5" s="654"/>
      <c r="D5" s="654"/>
      <c r="E5" s="654"/>
      <c r="F5" s="654"/>
      <c r="G5" s="654"/>
      <c r="H5" s="654"/>
      <c r="I5" s="654"/>
      <c r="J5" s="208"/>
      <c r="K5" s="208"/>
      <c r="L5" s="208"/>
      <c r="M5" s="208"/>
      <c r="N5" s="208"/>
      <c r="O5" s="208"/>
    </row>
    <row r="6" spans="2:18"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2:18">
      <c r="C7" s="210"/>
      <c r="D7" s="210"/>
      <c r="E7" s="210"/>
      <c r="G7" s="210"/>
      <c r="H7" s="210"/>
      <c r="I7" s="211" t="s">
        <v>480</v>
      </c>
      <c r="K7" s="210"/>
      <c r="L7" s="210"/>
      <c r="M7" s="210"/>
      <c r="N7" s="210"/>
      <c r="O7" s="210"/>
      <c r="P7" s="210"/>
    </row>
    <row r="8" spans="2:18" s="212" customFormat="1" ht="32.25" customHeight="1">
      <c r="B8" s="655" t="s">
        <v>481</v>
      </c>
      <c r="C8" s="656" t="s">
        <v>593</v>
      </c>
      <c r="D8" s="657" t="s">
        <v>790</v>
      </c>
      <c r="E8" s="657" t="s">
        <v>780</v>
      </c>
      <c r="F8" s="657" t="s">
        <v>781</v>
      </c>
      <c r="G8" s="658" t="s">
        <v>756</v>
      </c>
      <c r="H8" s="658"/>
      <c r="I8" s="659" t="s">
        <v>757</v>
      </c>
      <c r="J8" s="213"/>
      <c r="K8" s="213"/>
      <c r="L8" s="213"/>
      <c r="M8" s="213"/>
      <c r="N8" s="213"/>
      <c r="O8" s="214"/>
      <c r="P8" s="215"/>
      <c r="Q8" s="215"/>
      <c r="R8" s="215"/>
    </row>
    <row r="9" spans="2:18" s="212" customFormat="1" ht="28.5" customHeight="1">
      <c r="B9" s="655"/>
      <c r="C9" s="656"/>
      <c r="D9" s="657"/>
      <c r="E9" s="657"/>
      <c r="F9" s="657"/>
      <c r="G9" s="216" t="s">
        <v>421</v>
      </c>
      <c r="H9" s="217" t="s">
        <v>7</v>
      </c>
      <c r="I9" s="659"/>
      <c r="J9" s="215"/>
      <c r="K9" s="215"/>
      <c r="L9" s="215"/>
      <c r="M9" s="215"/>
      <c r="N9" s="215"/>
      <c r="O9" s="215"/>
      <c r="P9" s="215"/>
      <c r="Q9" s="215"/>
      <c r="R9" s="215"/>
    </row>
    <row r="10" spans="2:18" s="218" customFormat="1" ht="24" customHeight="1">
      <c r="B10" s="219" t="s">
        <v>483</v>
      </c>
      <c r="C10" s="220" t="s">
        <v>594</v>
      </c>
      <c r="D10" s="221"/>
      <c r="E10" s="221"/>
      <c r="F10" s="221"/>
      <c r="G10" s="221"/>
      <c r="H10" s="221"/>
      <c r="I10" s="222" t="str">
        <f t="shared" ref="I10:I16" si="0">IFERROR(H10/G10,"  ")</f>
        <v xml:space="preserve">  </v>
      </c>
      <c r="J10" s="92"/>
      <c r="K10" s="92"/>
      <c r="L10" s="92"/>
      <c r="M10" s="92"/>
      <c r="N10" s="92"/>
      <c r="O10" s="92"/>
      <c r="P10" s="92"/>
      <c r="Q10" s="92"/>
      <c r="R10" s="92"/>
    </row>
    <row r="11" spans="2:18" s="218" customFormat="1" ht="24" customHeight="1">
      <c r="B11" s="223" t="s">
        <v>485</v>
      </c>
      <c r="C11" s="224" t="s">
        <v>595</v>
      </c>
      <c r="D11" s="225"/>
      <c r="E11" s="225"/>
      <c r="F11" s="225"/>
      <c r="G11" s="225"/>
      <c r="H11" s="225"/>
      <c r="I11" s="226" t="str">
        <f t="shared" si="0"/>
        <v xml:space="preserve">  </v>
      </c>
      <c r="J11" s="92"/>
      <c r="K11" s="92"/>
      <c r="L11" s="92"/>
      <c r="M11" s="92"/>
      <c r="N11" s="92"/>
      <c r="O11" s="92"/>
      <c r="P11" s="92"/>
      <c r="Q11" s="92"/>
      <c r="R11" s="92"/>
    </row>
    <row r="12" spans="2:18" s="218" customFormat="1" ht="24" customHeight="1">
      <c r="B12" s="223" t="s">
        <v>487</v>
      </c>
      <c r="C12" s="224" t="s">
        <v>596</v>
      </c>
      <c r="D12" s="225"/>
      <c r="E12" s="225"/>
      <c r="F12" s="225"/>
      <c r="G12" s="225"/>
      <c r="H12" s="225"/>
      <c r="I12" s="226" t="str">
        <f t="shared" si="0"/>
        <v xml:space="preserve">  </v>
      </c>
      <c r="J12" s="92"/>
      <c r="K12" s="92"/>
      <c r="L12" s="92"/>
      <c r="M12" s="92"/>
      <c r="N12" s="92"/>
      <c r="O12" s="92"/>
      <c r="P12" s="92"/>
      <c r="Q12" s="92"/>
      <c r="R12" s="92"/>
    </row>
    <row r="13" spans="2:18" s="218" customFormat="1" ht="24" customHeight="1">
      <c r="B13" s="223" t="s">
        <v>489</v>
      </c>
      <c r="C13" s="224" t="s">
        <v>597</v>
      </c>
      <c r="D13" s="225"/>
      <c r="E13" s="225"/>
      <c r="F13" s="225"/>
      <c r="G13" s="225"/>
      <c r="H13" s="225"/>
      <c r="I13" s="226" t="str">
        <f t="shared" si="0"/>
        <v xml:space="preserve">  </v>
      </c>
      <c r="J13" s="92"/>
      <c r="K13" s="92"/>
      <c r="L13" s="92"/>
      <c r="M13" s="92"/>
      <c r="N13" s="92"/>
      <c r="O13" s="92"/>
      <c r="P13" s="92"/>
      <c r="Q13" s="92"/>
      <c r="R13" s="92"/>
    </row>
    <row r="14" spans="2:18" s="218" customFormat="1" ht="24" customHeight="1">
      <c r="B14" s="223" t="s">
        <v>598</v>
      </c>
      <c r="C14" s="224" t="s">
        <v>599</v>
      </c>
      <c r="D14" s="225">
        <v>970000</v>
      </c>
      <c r="E14" s="225">
        <v>800262</v>
      </c>
      <c r="F14" s="472">
        <v>970000</v>
      </c>
      <c r="G14" s="449">
        <v>242500</v>
      </c>
      <c r="H14" s="225">
        <v>103665</v>
      </c>
      <c r="I14" s="226">
        <f t="shared" si="0"/>
        <v>0.42748453608247422</v>
      </c>
      <c r="J14" s="92"/>
      <c r="K14" s="92"/>
      <c r="L14" s="92"/>
      <c r="M14" s="92"/>
      <c r="N14" s="92"/>
      <c r="O14" s="92"/>
      <c r="P14" s="92"/>
      <c r="Q14" s="92"/>
      <c r="R14" s="92"/>
    </row>
    <row r="15" spans="2:18" s="218" customFormat="1" ht="24" customHeight="1">
      <c r="B15" s="223" t="s">
        <v>600</v>
      </c>
      <c r="C15" s="224" t="s">
        <v>601</v>
      </c>
      <c r="D15" s="225">
        <v>1190000</v>
      </c>
      <c r="E15" s="225">
        <v>457722</v>
      </c>
      <c r="F15" s="472">
        <v>1190000</v>
      </c>
      <c r="G15" s="449">
        <v>297500</v>
      </c>
      <c r="H15" s="225">
        <v>46815</v>
      </c>
      <c r="I15" s="226">
        <f t="shared" si="0"/>
        <v>0.15736134453781514</v>
      </c>
      <c r="J15" s="92"/>
      <c r="K15" s="92"/>
      <c r="L15" s="92"/>
      <c r="M15" s="92"/>
      <c r="N15" s="92"/>
      <c r="O15" s="92"/>
      <c r="P15" s="92"/>
      <c r="Q15" s="92"/>
      <c r="R15" s="92"/>
    </row>
    <row r="16" spans="2:18" s="218" customFormat="1" ht="24" customHeight="1">
      <c r="B16" s="227" t="s">
        <v>602</v>
      </c>
      <c r="C16" s="228" t="s">
        <v>603</v>
      </c>
      <c r="D16" s="229"/>
      <c r="E16" s="229"/>
      <c r="F16" s="229"/>
      <c r="G16" s="229"/>
      <c r="H16" s="229"/>
      <c r="I16" s="230" t="str">
        <f t="shared" si="0"/>
        <v xml:space="preserve">  </v>
      </c>
      <c r="J16" s="92"/>
      <c r="K16" s="92"/>
      <c r="L16" s="92"/>
      <c r="M16" s="92"/>
      <c r="N16" s="92"/>
      <c r="O16" s="92"/>
      <c r="P16" s="92"/>
      <c r="Q16" s="92"/>
      <c r="R16" s="92"/>
    </row>
    <row r="17" spans="2:11">
      <c r="B17" s="231"/>
      <c r="C17" s="231"/>
      <c r="D17" s="231"/>
      <c r="E17" s="231"/>
      <c r="F17" s="232"/>
    </row>
    <row r="18" spans="2:11" ht="20.25" customHeight="1">
      <c r="B18" s="660" t="s">
        <v>604</v>
      </c>
      <c r="C18" s="661" t="s">
        <v>594</v>
      </c>
      <c r="D18" s="661"/>
      <c r="E18" s="661"/>
      <c r="F18" s="662" t="s">
        <v>595</v>
      </c>
      <c r="G18" s="662"/>
      <c r="H18" s="662"/>
      <c r="I18" s="662" t="s">
        <v>596</v>
      </c>
      <c r="J18" s="662"/>
      <c r="K18" s="662"/>
    </row>
    <row r="19" spans="2:11">
      <c r="B19" s="660"/>
      <c r="C19" s="233">
        <v>1</v>
      </c>
      <c r="D19" s="233">
        <v>2</v>
      </c>
      <c r="E19" s="234">
        <v>3</v>
      </c>
      <c r="F19" s="235">
        <v>4</v>
      </c>
      <c r="G19" s="233">
        <v>5</v>
      </c>
      <c r="H19" s="234">
        <v>6</v>
      </c>
      <c r="I19" s="235">
        <v>7</v>
      </c>
      <c r="J19" s="233">
        <v>8</v>
      </c>
      <c r="K19" s="234">
        <v>9</v>
      </c>
    </row>
    <row r="20" spans="2:11">
      <c r="B20" s="660"/>
      <c r="C20" s="236" t="s">
        <v>605</v>
      </c>
      <c r="D20" s="236" t="s">
        <v>580</v>
      </c>
      <c r="E20" s="237" t="s">
        <v>606</v>
      </c>
      <c r="F20" s="238" t="s">
        <v>605</v>
      </c>
      <c r="G20" s="236" t="s">
        <v>580</v>
      </c>
      <c r="H20" s="237" t="s">
        <v>606</v>
      </c>
      <c r="I20" s="238" t="s">
        <v>605</v>
      </c>
      <c r="J20" s="236" t="s">
        <v>580</v>
      </c>
      <c r="K20" s="237" t="s">
        <v>606</v>
      </c>
    </row>
    <row r="21" spans="2:11">
      <c r="B21" s="239">
        <v>1</v>
      </c>
      <c r="C21" s="240"/>
      <c r="D21" s="240"/>
      <c r="E21" s="241"/>
      <c r="F21" s="242"/>
      <c r="G21" s="240"/>
      <c r="H21" s="241"/>
      <c r="I21" s="242"/>
      <c r="J21" s="240"/>
      <c r="K21" s="241"/>
    </row>
    <row r="22" spans="2:11">
      <c r="B22" s="239">
        <v>2</v>
      </c>
      <c r="C22" s="240"/>
      <c r="D22" s="240"/>
      <c r="E22" s="241"/>
      <c r="F22" s="242"/>
      <c r="G22" s="240"/>
      <c r="H22" s="241"/>
      <c r="I22" s="242"/>
      <c r="J22" s="240"/>
      <c r="K22" s="241"/>
    </row>
    <row r="23" spans="2:11">
      <c r="B23" s="239">
        <v>3</v>
      </c>
      <c r="C23" s="240"/>
      <c r="D23" s="240"/>
      <c r="E23" s="241"/>
      <c r="F23" s="242"/>
      <c r="G23" s="240"/>
      <c r="H23" s="241"/>
      <c r="I23" s="242"/>
      <c r="J23" s="240"/>
      <c r="K23" s="241"/>
    </row>
    <row r="24" spans="2:11">
      <c r="B24" s="239">
        <v>4</v>
      </c>
      <c r="C24" s="240"/>
      <c r="D24" s="240"/>
      <c r="E24" s="241"/>
      <c r="F24" s="242"/>
      <c r="G24" s="240"/>
      <c r="H24" s="241"/>
      <c r="I24" s="242"/>
      <c r="J24" s="240"/>
      <c r="K24" s="241"/>
    </row>
    <row r="25" spans="2:11">
      <c r="B25" s="239">
        <v>5</v>
      </c>
      <c r="C25" s="240"/>
      <c r="D25" s="240"/>
      <c r="E25" s="241"/>
      <c r="F25" s="242"/>
      <c r="G25" s="240"/>
      <c r="H25" s="241"/>
      <c r="I25" s="242"/>
      <c r="J25" s="240"/>
      <c r="K25" s="241"/>
    </row>
    <row r="26" spans="2:11">
      <c r="B26" s="239">
        <v>6</v>
      </c>
      <c r="C26" s="240"/>
      <c r="D26" s="240"/>
      <c r="E26" s="241"/>
      <c r="F26" s="242"/>
      <c r="G26" s="240"/>
      <c r="H26" s="241"/>
      <c r="I26" s="242"/>
      <c r="J26" s="240"/>
      <c r="K26" s="241"/>
    </row>
    <row r="27" spans="2:11">
      <c r="B27" s="239">
        <v>7</v>
      </c>
      <c r="C27" s="240"/>
      <c r="D27" s="240"/>
      <c r="E27" s="241"/>
      <c r="F27" s="242"/>
      <c r="G27" s="240"/>
      <c r="H27" s="241"/>
      <c r="I27" s="242"/>
      <c r="J27" s="240"/>
      <c r="K27" s="241"/>
    </row>
    <row r="28" spans="2:11">
      <c r="B28" s="239">
        <v>8</v>
      </c>
      <c r="C28" s="240"/>
      <c r="D28" s="240"/>
      <c r="E28" s="241"/>
      <c r="F28" s="242"/>
      <c r="G28" s="240"/>
      <c r="H28" s="241"/>
      <c r="I28" s="242"/>
      <c r="J28" s="240"/>
      <c r="K28" s="241"/>
    </row>
    <row r="29" spans="2:11">
      <c r="B29" s="239">
        <v>9</v>
      </c>
      <c r="C29" s="240"/>
      <c r="D29" s="240"/>
      <c r="E29" s="241"/>
      <c r="F29" s="242"/>
      <c r="G29" s="240"/>
      <c r="H29" s="241"/>
      <c r="I29" s="242"/>
      <c r="J29" s="240"/>
      <c r="K29" s="241"/>
    </row>
    <row r="30" spans="2:11">
      <c r="B30" s="243">
        <v>10</v>
      </c>
      <c r="C30" s="244"/>
      <c r="D30" s="244"/>
      <c r="E30" s="245"/>
      <c r="F30" s="246"/>
      <c r="G30" s="244"/>
      <c r="H30" s="245"/>
      <c r="I30" s="246"/>
      <c r="J30" s="244"/>
      <c r="K30" s="245"/>
    </row>
    <row r="32" spans="2:11" ht="15.75" customHeight="1">
      <c r="B32" s="663" t="s">
        <v>569</v>
      </c>
      <c r="C32" s="663"/>
      <c r="D32" s="663"/>
      <c r="E32" s="663"/>
      <c r="F32" s="663"/>
      <c r="G32" s="663"/>
      <c r="H32" s="663"/>
      <c r="I32" s="1"/>
    </row>
    <row r="33" spans="2:7">
      <c r="B33" s="1"/>
      <c r="C33" s="1"/>
      <c r="D33" s="1"/>
      <c r="E33" s="1"/>
      <c r="G33" s="1"/>
    </row>
    <row r="34" spans="2:7">
      <c r="B34" s="1"/>
      <c r="C34" s="1"/>
      <c r="E34" s="1"/>
    </row>
  </sheetData>
  <mergeCells count="14">
    <mergeCell ref="B18:B20"/>
    <mergeCell ref="C18:E18"/>
    <mergeCell ref="F18:H18"/>
    <mergeCell ref="I18:K18"/>
    <mergeCell ref="B32:H32"/>
    <mergeCell ref="N2:O2"/>
    <mergeCell ref="B5:I5"/>
    <mergeCell ref="B8:B9"/>
    <mergeCell ref="C8:C9"/>
    <mergeCell ref="D8:D9"/>
    <mergeCell ref="E8:E9"/>
    <mergeCell ref="F8:F9"/>
    <mergeCell ref="G8:H8"/>
    <mergeCell ref="I8:I9"/>
  </mergeCells>
  <pageMargins left="0.7" right="0.7" top="0.75" bottom="0.75" header="0.51180555555555496" footer="0.51180555555555496"/>
  <pageSetup paperSize="9" scale="71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58"/>
  <sheetViews>
    <sheetView showGridLines="0" workbookViewId="0">
      <selection activeCell="L11" sqref="L11"/>
    </sheetView>
  </sheetViews>
  <sheetFormatPr defaultColWidth="9.140625" defaultRowHeight="15.75"/>
  <cols>
    <col min="1" max="1" width="5.42578125" style="1" customWidth="1"/>
    <col min="2" max="2" width="12.7109375" style="1" customWidth="1"/>
    <col min="3" max="7" width="15.7109375" style="1" customWidth="1"/>
    <col min="8" max="8" width="17.140625" style="1" customWidth="1"/>
    <col min="9" max="9" width="8.7109375" style="1" customWidth="1"/>
    <col min="10" max="10" width="17.7109375" style="1" customWidth="1"/>
    <col min="11" max="11" width="8.7109375" style="1" customWidth="1"/>
    <col min="12" max="12" width="17.7109375" style="1" customWidth="1"/>
    <col min="13" max="13" width="43" style="1" customWidth="1"/>
    <col min="14" max="14" width="18.42578125" style="1" customWidth="1"/>
    <col min="15" max="259" width="9.140625" style="1"/>
    <col min="260" max="260" width="5.42578125" style="1" customWidth="1"/>
    <col min="261" max="262" width="18" style="1" customWidth="1"/>
    <col min="263" max="263" width="17.42578125" style="1" customWidth="1"/>
    <col min="264" max="264" width="17.5703125" style="1" customWidth="1"/>
    <col min="265" max="265" width="19.42578125" style="1" customWidth="1"/>
    <col min="266" max="266" width="15.85546875" style="1" customWidth="1"/>
    <col min="267" max="267" width="17.85546875" style="1" customWidth="1"/>
    <col min="268" max="268" width="22.140625" style="1" customWidth="1"/>
    <col min="269" max="269" width="15.42578125" style="1" customWidth="1"/>
    <col min="270" max="270" width="18.42578125" style="1" customWidth="1"/>
    <col min="271" max="515" width="9.140625" style="1"/>
    <col min="516" max="516" width="5.42578125" style="1" customWidth="1"/>
    <col min="517" max="518" width="18" style="1" customWidth="1"/>
    <col min="519" max="519" width="17.42578125" style="1" customWidth="1"/>
    <col min="520" max="520" width="17.5703125" style="1" customWidth="1"/>
    <col min="521" max="521" width="19.42578125" style="1" customWidth="1"/>
    <col min="522" max="522" width="15.85546875" style="1" customWidth="1"/>
    <col min="523" max="523" width="17.85546875" style="1" customWidth="1"/>
    <col min="524" max="524" width="22.140625" style="1" customWidth="1"/>
    <col min="525" max="525" width="15.42578125" style="1" customWidth="1"/>
    <col min="526" max="526" width="18.42578125" style="1" customWidth="1"/>
    <col min="527" max="771" width="9.140625" style="1"/>
    <col min="772" max="772" width="5.42578125" style="1" customWidth="1"/>
    <col min="773" max="774" width="18" style="1" customWidth="1"/>
    <col min="775" max="775" width="17.42578125" style="1" customWidth="1"/>
    <col min="776" max="776" width="17.5703125" style="1" customWidth="1"/>
    <col min="777" max="777" width="19.42578125" style="1" customWidth="1"/>
    <col min="778" max="778" width="15.85546875" style="1" customWidth="1"/>
    <col min="779" max="779" width="17.85546875" style="1" customWidth="1"/>
    <col min="780" max="780" width="22.140625" style="1" customWidth="1"/>
    <col min="781" max="781" width="15.42578125" style="1" customWidth="1"/>
    <col min="782" max="782" width="18.42578125" style="1" customWidth="1"/>
    <col min="783" max="1024" width="9.140625" style="1"/>
  </cols>
  <sheetData>
    <row r="1" spans="1:13">
      <c r="M1" s="173" t="s">
        <v>607</v>
      </c>
    </row>
    <row r="2" spans="1:13" ht="20.25">
      <c r="B2" s="654" t="s">
        <v>608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</row>
    <row r="3" spans="1:13" ht="6.75" customHeight="1">
      <c r="B3" s="247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7.5" customHeight="1">
      <c r="B4" s="249" t="s">
        <v>609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ht="4.5" customHeight="1">
      <c r="B5" s="250" t="s">
        <v>610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3"/>
    </row>
    <row r="6" spans="1:13" ht="16.5" thickBot="1">
      <c r="B6" s="701" t="s">
        <v>611</v>
      </c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</row>
    <row r="7" spans="1:13" ht="20.25" customHeight="1" thickBot="1">
      <c r="A7" s="14"/>
      <c r="B7" s="702" t="s">
        <v>612</v>
      </c>
      <c r="C7" s="646" t="s">
        <v>613</v>
      </c>
      <c r="D7" s="646"/>
      <c r="E7" s="646"/>
      <c r="F7" s="646"/>
      <c r="G7" s="646" t="s">
        <v>614</v>
      </c>
      <c r="H7" s="646"/>
      <c r="I7" s="704" t="s">
        <v>615</v>
      </c>
      <c r="J7" s="704"/>
      <c r="K7" s="704"/>
      <c r="L7" s="704"/>
      <c r="M7" s="704"/>
    </row>
    <row r="8" spans="1:13" s="253" customFormat="1" ht="18" customHeight="1" thickBot="1">
      <c r="A8" s="251"/>
      <c r="B8" s="703"/>
      <c r="C8" s="646"/>
      <c r="D8" s="646"/>
      <c r="E8" s="646"/>
      <c r="F8" s="646"/>
      <c r="G8" s="646"/>
      <c r="H8" s="646"/>
      <c r="I8" s="702" t="s">
        <v>616</v>
      </c>
      <c r="J8" s="702"/>
      <c r="K8" s="646" t="s">
        <v>617</v>
      </c>
      <c r="L8" s="646"/>
      <c r="M8" s="646"/>
    </row>
    <row r="9" spans="1:13" s="253" customFormat="1" ht="79.5" thickBot="1">
      <c r="A9" s="251"/>
      <c r="B9" s="703"/>
      <c r="C9" s="254" t="s">
        <v>618</v>
      </c>
      <c r="D9" s="255" t="s">
        <v>619</v>
      </c>
      <c r="E9" s="475" t="s">
        <v>620</v>
      </c>
      <c r="F9" s="168" t="s">
        <v>621</v>
      </c>
      <c r="G9" s="474" t="s">
        <v>622</v>
      </c>
      <c r="H9" s="475" t="s">
        <v>623</v>
      </c>
      <c r="I9" s="256" t="s">
        <v>624</v>
      </c>
      <c r="J9" s="255" t="s">
        <v>625</v>
      </c>
      <c r="K9" s="491" t="s">
        <v>626</v>
      </c>
      <c r="L9" s="488" t="s">
        <v>625</v>
      </c>
      <c r="M9" s="489" t="s">
        <v>627</v>
      </c>
    </row>
    <row r="10" spans="1:13" s="253" customFormat="1">
      <c r="A10" s="251"/>
      <c r="B10" s="695">
        <v>2025</v>
      </c>
      <c r="C10" s="686" t="s">
        <v>791</v>
      </c>
      <c r="D10" s="698"/>
      <c r="E10" s="686"/>
      <c r="F10" s="698"/>
      <c r="G10" s="679" t="s">
        <v>609</v>
      </c>
      <c r="H10" s="682">
        <v>18638317</v>
      </c>
      <c r="I10" s="664">
        <v>0.1</v>
      </c>
      <c r="J10" s="667">
        <v>1863832</v>
      </c>
      <c r="K10" s="492">
        <v>0.9</v>
      </c>
      <c r="L10" s="498">
        <f>SUM(H10-J10)</f>
        <v>16774485</v>
      </c>
      <c r="M10" s="259" t="s">
        <v>736</v>
      </c>
    </row>
    <row r="11" spans="1:13" s="253" customFormat="1">
      <c r="A11" s="251"/>
      <c r="B11" s="696"/>
      <c r="C11" s="687"/>
      <c r="D11" s="699"/>
      <c r="E11" s="687"/>
      <c r="F11" s="699"/>
      <c r="G11" s="680"/>
      <c r="H11" s="680"/>
      <c r="I11" s="665"/>
      <c r="J11" s="668"/>
      <c r="K11" s="493"/>
      <c r="L11" s="490"/>
      <c r="M11" s="494"/>
    </row>
    <row r="12" spans="1:13" s="253" customFormat="1" ht="16.5" thickBot="1">
      <c r="A12" s="251"/>
      <c r="B12" s="697"/>
      <c r="C12" s="688"/>
      <c r="D12" s="700"/>
      <c r="E12" s="688"/>
      <c r="F12" s="700"/>
      <c r="G12" s="681"/>
      <c r="H12" s="681"/>
      <c r="I12" s="666"/>
      <c r="J12" s="669"/>
      <c r="K12" s="495"/>
      <c r="L12" s="496"/>
      <c r="M12" s="497"/>
    </row>
    <row r="13" spans="1:13">
      <c r="A13" s="14"/>
      <c r="B13" s="695">
        <v>2024</v>
      </c>
      <c r="C13" s="686" t="s">
        <v>758</v>
      </c>
      <c r="D13" s="698" t="s">
        <v>759</v>
      </c>
      <c r="E13" s="686"/>
      <c r="F13" s="698"/>
      <c r="G13" s="679" t="s">
        <v>609</v>
      </c>
      <c r="H13" s="682">
        <v>5599322</v>
      </c>
      <c r="I13" s="664">
        <v>0.1</v>
      </c>
      <c r="J13" s="667">
        <v>559932</v>
      </c>
      <c r="K13" s="492">
        <v>0.9</v>
      </c>
      <c r="L13" s="498">
        <v>5039389</v>
      </c>
      <c r="M13" s="259" t="s">
        <v>736</v>
      </c>
    </row>
    <row r="14" spans="1:13">
      <c r="A14" s="14"/>
      <c r="B14" s="696"/>
      <c r="C14" s="687"/>
      <c r="D14" s="699"/>
      <c r="E14" s="687"/>
      <c r="F14" s="699"/>
      <c r="G14" s="680"/>
      <c r="H14" s="680"/>
      <c r="I14" s="665"/>
      <c r="J14" s="668"/>
      <c r="K14" s="493"/>
      <c r="L14" s="490"/>
      <c r="M14" s="494"/>
    </row>
    <row r="15" spans="1:13" ht="16.5" thickBot="1">
      <c r="A15" s="14"/>
      <c r="B15" s="697"/>
      <c r="C15" s="688"/>
      <c r="D15" s="700"/>
      <c r="E15" s="688"/>
      <c r="F15" s="700"/>
      <c r="G15" s="681"/>
      <c r="H15" s="681"/>
      <c r="I15" s="666"/>
      <c r="J15" s="669"/>
      <c r="K15" s="495"/>
      <c r="L15" s="496"/>
      <c r="M15" s="497"/>
    </row>
    <row r="16" spans="1:13">
      <c r="A16" s="14"/>
      <c r="B16" s="683">
        <v>2023</v>
      </c>
      <c r="C16" s="686" t="s">
        <v>751</v>
      </c>
      <c r="D16" s="689" t="s">
        <v>753</v>
      </c>
      <c r="E16" s="692"/>
      <c r="F16" s="689"/>
      <c r="G16" s="673" t="s">
        <v>610</v>
      </c>
      <c r="H16" s="673">
        <v>3288426</v>
      </c>
      <c r="I16" s="676"/>
      <c r="J16" s="670"/>
      <c r="K16" s="487"/>
      <c r="L16" s="266"/>
      <c r="M16" s="477" t="s">
        <v>737</v>
      </c>
    </row>
    <row r="17" spans="1:14">
      <c r="A17" s="14"/>
      <c r="B17" s="684"/>
      <c r="C17" s="687"/>
      <c r="D17" s="690"/>
      <c r="E17" s="693"/>
      <c r="F17" s="690"/>
      <c r="G17" s="674"/>
      <c r="H17" s="674"/>
      <c r="I17" s="677"/>
      <c r="J17" s="671"/>
      <c r="K17" s="260"/>
      <c r="L17" s="261"/>
      <c r="M17" s="262"/>
    </row>
    <row r="18" spans="1:14" ht="16.5" thickBot="1">
      <c r="A18" s="14"/>
      <c r="B18" s="685"/>
      <c r="C18" s="688"/>
      <c r="D18" s="691"/>
      <c r="E18" s="694"/>
      <c r="F18" s="691"/>
      <c r="G18" s="675"/>
      <c r="H18" s="675"/>
      <c r="I18" s="678"/>
      <c r="J18" s="672"/>
      <c r="K18" s="263"/>
      <c r="L18" s="264"/>
      <c r="M18" s="265"/>
    </row>
    <row r="19" spans="1:14">
      <c r="A19" s="14"/>
      <c r="B19" s="683">
        <v>2022</v>
      </c>
      <c r="C19" s="686" t="s">
        <v>752</v>
      </c>
      <c r="D19" s="689" t="s">
        <v>749</v>
      </c>
      <c r="E19" s="479"/>
      <c r="F19" s="476"/>
      <c r="G19" s="673" t="s">
        <v>609</v>
      </c>
      <c r="H19" s="673">
        <v>1462092</v>
      </c>
      <c r="I19" s="676">
        <v>0.1</v>
      </c>
      <c r="J19" s="670">
        <v>146209</v>
      </c>
      <c r="K19" s="257">
        <v>0.9</v>
      </c>
      <c r="L19" s="258">
        <v>1315883</v>
      </c>
      <c r="M19" s="259" t="s">
        <v>736</v>
      </c>
    </row>
    <row r="20" spans="1:14">
      <c r="A20" s="14"/>
      <c r="B20" s="684"/>
      <c r="C20" s="687"/>
      <c r="D20" s="690"/>
      <c r="E20" s="480"/>
      <c r="F20" s="477"/>
      <c r="G20" s="674"/>
      <c r="H20" s="674"/>
      <c r="I20" s="677"/>
      <c r="J20" s="671"/>
      <c r="K20" s="260"/>
      <c r="L20" s="261"/>
      <c r="M20" s="262"/>
    </row>
    <row r="21" spans="1:14" ht="16.5" thickBot="1">
      <c r="A21" s="14"/>
      <c r="B21" s="685"/>
      <c r="C21" s="688"/>
      <c r="D21" s="691"/>
      <c r="E21" s="481"/>
      <c r="F21" s="478"/>
      <c r="G21" s="675"/>
      <c r="H21" s="675"/>
      <c r="I21" s="678"/>
      <c r="J21" s="672"/>
      <c r="K21" s="263"/>
      <c r="L21" s="264"/>
      <c r="M21" s="265"/>
    </row>
    <row r="22" spans="1:14">
      <c r="A22" s="14"/>
      <c r="B22" s="683">
        <v>2021</v>
      </c>
      <c r="C22" s="686" t="s">
        <v>734</v>
      </c>
      <c r="D22" s="689" t="s">
        <v>735</v>
      </c>
      <c r="E22" s="479"/>
      <c r="F22" s="476"/>
      <c r="G22" s="673" t="s">
        <v>609</v>
      </c>
      <c r="H22" s="673">
        <v>2686452</v>
      </c>
      <c r="I22" s="676">
        <v>0.1</v>
      </c>
      <c r="J22" s="670">
        <v>268645.2</v>
      </c>
      <c r="K22" s="257">
        <v>0.9</v>
      </c>
      <c r="L22" s="258">
        <v>2417806.7999999998</v>
      </c>
      <c r="M22" s="259" t="s">
        <v>736</v>
      </c>
    </row>
    <row r="23" spans="1:14">
      <c r="A23" s="14"/>
      <c r="B23" s="684"/>
      <c r="C23" s="687"/>
      <c r="D23" s="690"/>
      <c r="E23" s="480"/>
      <c r="F23" s="477"/>
      <c r="G23" s="674"/>
      <c r="H23" s="674"/>
      <c r="I23" s="677"/>
      <c r="J23" s="671"/>
      <c r="K23" s="260"/>
      <c r="L23" s="261"/>
      <c r="M23" s="262"/>
    </row>
    <row r="24" spans="1:14" ht="16.5" thickBot="1">
      <c r="A24" s="14"/>
      <c r="B24" s="685"/>
      <c r="C24" s="688"/>
      <c r="D24" s="691"/>
      <c r="E24" s="481"/>
      <c r="F24" s="478"/>
      <c r="G24" s="675"/>
      <c r="H24" s="675"/>
      <c r="I24" s="678"/>
      <c r="J24" s="672"/>
      <c r="K24" s="263"/>
      <c r="L24" s="264"/>
      <c r="M24" s="265"/>
    </row>
    <row r="25" spans="1:14" ht="16.5" customHeight="1">
      <c r="A25" s="11"/>
      <c r="B25" s="705" t="s">
        <v>628</v>
      </c>
      <c r="C25" s="705"/>
      <c r="D25" s="705"/>
      <c r="E25" s="705"/>
      <c r="F25" s="705"/>
      <c r="G25" s="705"/>
      <c r="H25" s="705"/>
      <c r="I25" s="705"/>
      <c r="J25" s="705"/>
      <c r="K25" s="705"/>
      <c r="L25" s="705"/>
      <c r="M25" s="705"/>
    </row>
    <row r="26" spans="1:14" ht="16.5" customHeight="1">
      <c r="A26" s="11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</row>
    <row r="27" spans="1:14">
      <c r="B27" s="706"/>
      <c r="C27" s="706"/>
      <c r="D27" s="706"/>
      <c r="E27" s="706"/>
      <c r="F27" s="706"/>
      <c r="G27" s="706"/>
      <c r="H27" s="706"/>
      <c r="I27" s="706"/>
      <c r="J27" s="706"/>
      <c r="K27" s="706"/>
      <c r="L27" s="268"/>
    </row>
    <row r="28" spans="1:14">
      <c r="B28" s="701" t="s">
        <v>629</v>
      </c>
      <c r="C28" s="701"/>
      <c r="D28" s="701"/>
      <c r="E28" s="701"/>
      <c r="F28" s="701"/>
      <c r="G28" s="701"/>
      <c r="H28" s="701"/>
      <c r="I28" s="701"/>
      <c r="J28" s="701"/>
      <c r="K28" s="269"/>
      <c r="L28" s="269"/>
      <c r="M28" s="11"/>
    </row>
    <row r="29" spans="1:14" s="253" customFormat="1" ht="15.75" customHeight="1">
      <c r="B29" s="646" t="s">
        <v>630</v>
      </c>
      <c r="C29" s="646" t="s">
        <v>631</v>
      </c>
      <c r="D29" s="646"/>
      <c r="E29" s="707" t="s">
        <v>632</v>
      </c>
      <c r="F29" s="707"/>
      <c r="G29" s="707"/>
      <c r="H29" s="707"/>
      <c r="I29" s="707"/>
      <c r="J29" s="707"/>
      <c r="K29" s="270"/>
      <c r="L29" s="270"/>
      <c r="M29" s="202"/>
      <c r="N29" s="202"/>
    </row>
    <row r="30" spans="1:14" s="253" customFormat="1" ht="8.25" customHeight="1">
      <c r="B30" s="646"/>
      <c r="C30" s="646"/>
      <c r="D30" s="646"/>
      <c r="E30" s="707"/>
      <c r="F30" s="707"/>
      <c r="G30" s="707"/>
      <c r="H30" s="707"/>
      <c r="I30" s="707"/>
      <c r="J30" s="707"/>
      <c r="K30" s="270"/>
      <c r="M30" s="271"/>
      <c r="N30" s="202"/>
    </row>
    <row r="31" spans="1:14" s="253" customFormat="1" ht="27" customHeight="1" thickBot="1">
      <c r="B31" s="646"/>
      <c r="C31" s="254" t="s">
        <v>606</v>
      </c>
      <c r="D31" s="272" t="s">
        <v>633</v>
      </c>
      <c r="E31" s="252" t="s">
        <v>634</v>
      </c>
      <c r="F31" s="708" t="s">
        <v>635</v>
      </c>
      <c r="G31" s="708"/>
      <c r="H31" s="708"/>
      <c r="I31" s="708"/>
      <c r="J31" s="708"/>
      <c r="K31" s="270"/>
      <c r="M31" s="202"/>
      <c r="N31" s="202"/>
    </row>
    <row r="32" spans="1:14" s="253" customFormat="1" ht="15.75" customHeight="1" thickBot="1">
      <c r="B32" s="709" t="s">
        <v>636</v>
      </c>
      <c r="C32" s="273"/>
      <c r="D32" s="274"/>
      <c r="E32" s="275"/>
      <c r="F32" s="710"/>
      <c r="G32" s="711"/>
      <c r="H32" s="711"/>
      <c r="I32" s="711"/>
      <c r="J32" s="712"/>
      <c r="K32" s="270"/>
      <c r="M32" s="202"/>
    </row>
    <row r="33" spans="2:13" s="253" customFormat="1" ht="16.5" thickBot="1">
      <c r="B33" s="709"/>
      <c r="C33" s="276"/>
      <c r="D33" s="277"/>
      <c r="E33" s="278"/>
      <c r="F33" s="713"/>
      <c r="G33" s="713"/>
      <c r="H33" s="713"/>
      <c r="I33" s="713"/>
      <c r="J33" s="713"/>
      <c r="K33" s="270"/>
      <c r="L33" s="270"/>
      <c r="M33" s="202"/>
    </row>
    <row r="34" spans="2:13" s="253" customFormat="1">
      <c r="B34" s="709"/>
      <c r="C34" s="276"/>
      <c r="D34" s="279"/>
      <c r="E34" s="278"/>
      <c r="F34" s="713"/>
      <c r="G34" s="713"/>
      <c r="H34" s="713"/>
      <c r="I34" s="713"/>
      <c r="J34" s="713"/>
      <c r="K34" s="270"/>
      <c r="L34" s="270"/>
      <c r="M34" s="202"/>
    </row>
    <row r="35" spans="2:13" s="253" customFormat="1">
      <c r="B35" s="709"/>
      <c r="C35" s="280"/>
      <c r="D35" s="281"/>
      <c r="E35" s="282"/>
      <c r="F35" s="713"/>
      <c r="G35" s="713"/>
      <c r="H35" s="713"/>
      <c r="I35" s="713"/>
      <c r="J35" s="713"/>
      <c r="K35" s="270"/>
      <c r="L35" s="270"/>
      <c r="M35" s="202"/>
    </row>
    <row r="36" spans="2:13" s="253" customFormat="1" ht="16.5" thickBot="1">
      <c r="B36" s="709"/>
      <c r="C36" s="283"/>
      <c r="D36" s="283" t="s">
        <v>637</v>
      </c>
      <c r="E36" s="284"/>
      <c r="F36" s="285"/>
      <c r="G36" s="285"/>
      <c r="H36" s="285"/>
      <c r="I36" s="286"/>
      <c r="J36" s="287"/>
      <c r="K36" s="270"/>
      <c r="L36" s="270"/>
      <c r="M36" s="202"/>
    </row>
    <row r="37" spans="2:13" s="253" customFormat="1" ht="15.75" customHeight="1" thickBot="1">
      <c r="B37" s="709" t="s">
        <v>638</v>
      </c>
      <c r="C37" s="273">
        <v>559932</v>
      </c>
      <c r="D37" s="274" t="s">
        <v>792</v>
      </c>
      <c r="E37" s="275"/>
      <c r="F37" s="710" t="s">
        <v>738</v>
      </c>
      <c r="G37" s="711"/>
      <c r="H37" s="711"/>
      <c r="I37" s="711"/>
      <c r="J37" s="712"/>
      <c r="K37" s="270"/>
      <c r="L37" s="270"/>
      <c r="M37" s="202"/>
    </row>
    <row r="38" spans="2:13" s="253" customFormat="1" ht="16.5" thickBot="1">
      <c r="B38" s="709"/>
      <c r="C38" s="276"/>
      <c r="D38" s="277"/>
      <c r="E38" s="278"/>
      <c r="F38" s="713"/>
      <c r="G38" s="713"/>
      <c r="H38" s="713"/>
      <c r="I38" s="713"/>
      <c r="J38" s="713"/>
      <c r="K38" s="270"/>
      <c r="L38" s="270"/>
      <c r="M38" s="202"/>
    </row>
    <row r="39" spans="2:13" s="253" customFormat="1" ht="16.5" thickBot="1">
      <c r="B39" s="709"/>
      <c r="C39" s="276"/>
      <c r="D39" s="279"/>
      <c r="E39" s="278"/>
      <c r="F39" s="713"/>
      <c r="G39" s="713"/>
      <c r="H39" s="713"/>
      <c r="I39" s="713"/>
      <c r="J39" s="713"/>
      <c r="K39" s="270"/>
      <c r="L39" s="270"/>
      <c r="M39" s="202"/>
    </row>
    <row r="40" spans="2:13" s="253" customFormat="1" ht="16.5" thickBot="1">
      <c r="B40" s="709"/>
      <c r="C40" s="280"/>
      <c r="D40" s="281"/>
      <c r="E40" s="282"/>
      <c r="F40" s="713"/>
      <c r="G40" s="713"/>
      <c r="H40" s="713"/>
      <c r="I40" s="713"/>
      <c r="J40" s="713"/>
      <c r="K40" s="270"/>
      <c r="L40" s="270"/>
      <c r="M40" s="202"/>
    </row>
    <row r="41" spans="2:13" s="253" customFormat="1" ht="16.5" thickBot="1">
      <c r="B41" s="709"/>
      <c r="C41" s="471">
        <v>559932</v>
      </c>
      <c r="D41" s="283" t="s">
        <v>637</v>
      </c>
      <c r="E41" s="284"/>
      <c r="F41" s="285"/>
      <c r="G41" s="285"/>
      <c r="H41" s="285"/>
      <c r="I41" s="286"/>
      <c r="J41" s="287"/>
      <c r="K41" s="270"/>
      <c r="L41" s="270"/>
      <c r="M41" s="202"/>
    </row>
    <row r="42" spans="2:13" s="253" customFormat="1" ht="15.75" customHeight="1" thickBot="1">
      <c r="B42" s="709" t="s">
        <v>639</v>
      </c>
      <c r="C42" s="273"/>
      <c r="D42" s="274"/>
      <c r="E42" s="275"/>
      <c r="F42" s="714"/>
      <c r="G42" s="714"/>
      <c r="H42" s="714"/>
      <c r="I42" s="714"/>
      <c r="J42" s="714"/>
      <c r="K42" s="270"/>
      <c r="L42" s="270"/>
      <c r="M42" s="202"/>
    </row>
    <row r="43" spans="2:13" s="253" customFormat="1" ht="16.5" thickBot="1">
      <c r="B43" s="709"/>
      <c r="C43" s="276"/>
      <c r="D43" s="277"/>
      <c r="E43" s="278"/>
      <c r="F43" s="713"/>
      <c r="G43" s="713"/>
      <c r="H43" s="713"/>
      <c r="I43" s="713"/>
      <c r="J43" s="713"/>
      <c r="K43" s="270"/>
      <c r="L43" s="270"/>
      <c r="M43" s="202"/>
    </row>
    <row r="44" spans="2:13" s="253" customFormat="1" ht="16.5" thickBot="1">
      <c r="B44" s="709"/>
      <c r="C44" s="276"/>
      <c r="D44" s="279"/>
      <c r="E44" s="278"/>
      <c r="F44" s="713"/>
      <c r="G44" s="713"/>
      <c r="H44" s="713"/>
      <c r="I44" s="713"/>
      <c r="J44" s="713"/>
      <c r="K44" s="270"/>
      <c r="L44" s="270"/>
      <c r="M44" s="202"/>
    </row>
    <row r="45" spans="2:13" s="253" customFormat="1" ht="16.5" thickBot="1">
      <c r="B45" s="709"/>
      <c r="C45" s="280"/>
      <c r="D45" s="281"/>
      <c r="E45" s="282"/>
      <c r="F45" s="713"/>
      <c r="G45" s="713"/>
      <c r="H45" s="713"/>
      <c r="I45" s="713"/>
      <c r="J45" s="713"/>
      <c r="K45" s="270"/>
      <c r="L45" s="270"/>
      <c r="M45" s="202"/>
    </row>
    <row r="46" spans="2:13" s="253" customFormat="1" ht="16.5" thickBot="1">
      <c r="B46" s="709"/>
      <c r="C46" s="471"/>
      <c r="D46" s="283"/>
      <c r="E46" s="284"/>
      <c r="F46" s="285"/>
      <c r="G46" s="285"/>
      <c r="H46" s="285"/>
      <c r="I46" s="286"/>
      <c r="J46" s="287"/>
      <c r="K46" s="270"/>
      <c r="L46" s="270"/>
      <c r="M46" s="202"/>
    </row>
    <row r="47" spans="2:13" s="253" customFormat="1" ht="15.75" customHeight="1" thickBot="1">
      <c r="B47" s="709" t="s">
        <v>640</v>
      </c>
      <c r="C47" s="273">
        <v>146209</v>
      </c>
      <c r="D47" s="274" t="s">
        <v>760</v>
      </c>
      <c r="E47" s="275"/>
      <c r="F47" s="714" t="s">
        <v>738</v>
      </c>
      <c r="G47" s="714"/>
      <c r="H47" s="714"/>
      <c r="I47" s="714"/>
      <c r="J47" s="714"/>
      <c r="K47" s="270"/>
      <c r="L47" s="270"/>
      <c r="M47" s="202"/>
    </row>
    <row r="48" spans="2:13" s="253" customFormat="1" ht="16.5" thickBot="1">
      <c r="B48" s="709"/>
      <c r="C48" s="276"/>
      <c r="D48" s="277"/>
      <c r="E48" s="278"/>
      <c r="F48" s="713"/>
      <c r="G48" s="713"/>
      <c r="H48" s="713"/>
      <c r="I48" s="713"/>
      <c r="J48" s="713"/>
      <c r="K48" s="270"/>
      <c r="L48" s="270"/>
      <c r="M48" s="202"/>
    </row>
    <row r="49" spans="2:13" s="253" customFormat="1" ht="16.5" thickBot="1">
      <c r="B49" s="709"/>
      <c r="C49" s="276"/>
      <c r="D49" s="279"/>
      <c r="E49" s="278"/>
      <c r="F49" s="713"/>
      <c r="G49" s="713"/>
      <c r="H49" s="713"/>
      <c r="I49" s="713"/>
      <c r="J49" s="713"/>
      <c r="K49" s="270"/>
      <c r="L49" s="270"/>
      <c r="M49" s="202"/>
    </row>
    <row r="50" spans="2:13" s="253" customFormat="1" ht="16.5" thickBot="1">
      <c r="B50" s="709"/>
      <c r="C50" s="280"/>
      <c r="D50" s="281"/>
      <c r="E50" s="282"/>
      <c r="F50" s="713"/>
      <c r="G50" s="713"/>
      <c r="H50" s="713"/>
      <c r="I50" s="713"/>
      <c r="J50" s="713"/>
      <c r="K50" s="270"/>
      <c r="L50" s="270"/>
      <c r="M50" s="202"/>
    </row>
    <row r="51" spans="2:13" s="253" customFormat="1" ht="16.5" thickBot="1">
      <c r="B51" s="709"/>
      <c r="C51" s="471">
        <v>146209</v>
      </c>
      <c r="D51" s="283" t="s">
        <v>637</v>
      </c>
      <c r="E51" s="284"/>
      <c r="F51" s="285"/>
      <c r="G51" s="285"/>
      <c r="H51" s="285"/>
      <c r="I51" s="286"/>
      <c r="J51" s="287"/>
      <c r="K51" s="270"/>
      <c r="L51" s="270"/>
      <c r="M51" s="202"/>
    </row>
    <row r="52" spans="2:13" s="253" customFormat="1" ht="15.75" customHeight="1" thickBot="1">
      <c r="B52" s="709" t="s">
        <v>641</v>
      </c>
      <c r="C52" s="273">
        <v>268945</v>
      </c>
      <c r="D52" s="274" t="s">
        <v>748</v>
      </c>
      <c r="E52" s="275"/>
      <c r="F52" s="714" t="s">
        <v>738</v>
      </c>
      <c r="G52" s="714"/>
      <c r="H52" s="714"/>
      <c r="I52" s="714"/>
      <c r="J52" s="714"/>
      <c r="K52" s="270"/>
      <c r="L52" s="270"/>
      <c r="M52" s="202"/>
    </row>
    <row r="53" spans="2:13" s="253" customFormat="1" ht="16.5" thickBot="1">
      <c r="B53" s="709"/>
      <c r="C53" s="276"/>
      <c r="D53" s="277"/>
      <c r="E53" s="278"/>
      <c r="F53" s="713"/>
      <c r="G53" s="713"/>
      <c r="H53" s="713"/>
      <c r="I53" s="713"/>
      <c r="J53" s="713"/>
      <c r="K53" s="270"/>
      <c r="L53" s="270"/>
      <c r="M53" s="202"/>
    </row>
    <row r="54" spans="2:13" s="253" customFormat="1" ht="16.5" thickBot="1">
      <c r="B54" s="709"/>
      <c r="C54" s="276"/>
      <c r="D54" s="279"/>
      <c r="E54" s="278"/>
      <c r="F54" s="713"/>
      <c r="G54" s="713"/>
      <c r="H54" s="713"/>
      <c r="I54" s="713"/>
      <c r="J54" s="713"/>
      <c r="K54" s="270"/>
      <c r="L54" s="270"/>
      <c r="M54" s="202"/>
    </row>
    <row r="55" spans="2:13" s="253" customFormat="1" ht="16.5" thickBot="1">
      <c r="B55" s="709"/>
      <c r="C55" s="280"/>
      <c r="D55" s="281"/>
      <c r="E55" s="282"/>
      <c r="F55" s="713"/>
      <c r="G55" s="713"/>
      <c r="H55" s="713"/>
      <c r="I55" s="713"/>
      <c r="J55" s="713"/>
      <c r="K55" s="270"/>
      <c r="L55" s="270"/>
      <c r="M55" s="202"/>
    </row>
    <row r="56" spans="2:13" s="253" customFormat="1" ht="16.5" thickBot="1">
      <c r="B56" s="709"/>
      <c r="C56" s="428">
        <v>268945</v>
      </c>
      <c r="D56" s="283" t="s">
        <v>637</v>
      </c>
      <c r="E56" s="284"/>
      <c r="F56" s="285"/>
      <c r="G56" s="285"/>
      <c r="H56" s="285"/>
      <c r="I56" s="286"/>
      <c r="J56" s="287"/>
      <c r="K56" s="270"/>
      <c r="L56" s="270"/>
      <c r="M56" s="202"/>
    </row>
    <row r="57" spans="2:13">
      <c r="I57" s="11"/>
      <c r="J57" s="11"/>
    </row>
    <row r="58" spans="2:13">
      <c r="B58" s="1" t="s">
        <v>642</v>
      </c>
    </row>
  </sheetData>
  <mergeCells count="81">
    <mergeCell ref="B52:B56"/>
    <mergeCell ref="F52:J52"/>
    <mergeCell ref="F53:J53"/>
    <mergeCell ref="F54:J54"/>
    <mergeCell ref="F55:J55"/>
    <mergeCell ref="B47:B51"/>
    <mergeCell ref="F47:J47"/>
    <mergeCell ref="F48:J48"/>
    <mergeCell ref="F49:J49"/>
    <mergeCell ref="F50:J50"/>
    <mergeCell ref="B37:B41"/>
    <mergeCell ref="F38:J38"/>
    <mergeCell ref="F39:J39"/>
    <mergeCell ref="F40:J40"/>
    <mergeCell ref="B42:B46"/>
    <mergeCell ref="F37:J37"/>
    <mergeCell ref="F43:J43"/>
    <mergeCell ref="F44:J44"/>
    <mergeCell ref="F45:J45"/>
    <mergeCell ref="F42:J42"/>
    <mergeCell ref="B32:B36"/>
    <mergeCell ref="F32:J32"/>
    <mergeCell ref="F33:J33"/>
    <mergeCell ref="F34:J34"/>
    <mergeCell ref="F35:J35"/>
    <mergeCell ref="B25:M25"/>
    <mergeCell ref="B27:K27"/>
    <mergeCell ref="B28:J28"/>
    <mergeCell ref="B29:B31"/>
    <mergeCell ref="C29:D30"/>
    <mergeCell ref="E29:J30"/>
    <mergeCell ref="F31:J31"/>
    <mergeCell ref="J13:J15"/>
    <mergeCell ref="B13:B15"/>
    <mergeCell ref="C13:C15"/>
    <mergeCell ref="D13:D15"/>
    <mergeCell ref="E13:E15"/>
    <mergeCell ref="F13:F15"/>
    <mergeCell ref="G13:G15"/>
    <mergeCell ref="H13:H15"/>
    <mergeCell ref="I13:I15"/>
    <mergeCell ref="B2:M2"/>
    <mergeCell ref="B6:M6"/>
    <mergeCell ref="B7:B9"/>
    <mergeCell ref="C7:F8"/>
    <mergeCell ref="G7:H8"/>
    <mergeCell ref="I7:M7"/>
    <mergeCell ref="I8:J8"/>
    <mergeCell ref="K8:M8"/>
    <mergeCell ref="B10:B12"/>
    <mergeCell ref="C10:C12"/>
    <mergeCell ref="D10:D12"/>
    <mergeCell ref="E10:E12"/>
    <mergeCell ref="F10:F12"/>
    <mergeCell ref="B16:B18"/>
    <mergeCell ref="C16:C18"/>
    <mergeCell ref="D16:D18"/>
    <mergeCell ref="E16:E18"/>
    <mergeCell ref="F16:F18"/>
    <mergeCell ref="B22:B24"/>
    <mergeCell ref="C19:C21"/>
    <mergeCell ref="C22:C24"/>
    <mergeCell ref="D19:D21"/>
    <mergeCell ref="D22:D24"/>
    <mergeCell ref="B19:B21"/>
    <mergeCell ref="I10:I12"/>
    <mergeCell ref="J10:J12"/>
    <mergeCell ref="J19:J21"/>
    <mergeCell ref="J22:J24"/>
    <mergeCell ref="G22:G24"/>
    <mergeCell ref="H19:H21"/>
    <mergeCell ref="H22:H24"/>
    <mergeCell ref="I22:I24"/>
    <mergeCell ref="I19:I21"/>
    <mergeCell ref="G16:G18"/>
    <mergeCell ref="H16:H18"/>
    <mergeCell ref="I16:I18"/>
    <mergeCell ref="J16:J18"/>
    <mergeCell ref="G19:G21"/>
    <mergeCell ref="G10:G12"/>
    <mergeCell ref="H10:H12"/>
  </mergeCells>
  <dataValidations count="1">
    <dataValidation type="list" allowBlank="1" showInputMessage="1" showErrorMessage="1" sqref="G16:G19 G22">
      <formula1>$B$3:$B$5</formula1>
      <formula2>0</formula2>
    </dataValidation>
  </dataValidations>
  <pageMargins left="0.196527777777778" right="0.118055555555556" top="0.15763888888888899" bottom="0.15763888888888899" header="0.51180555555555496" footer="0.51180555555555496"/>
  <pageSetup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LibreOffice/7.0.0.3$Windows_X86_64 LibreOffice_project/8061b3e9204bef6b321a21033174034a5e2ea88e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Centrala</dc:creator>
  <dc:description/>
  <cp:lastModifiedBy>Win 10 pro</cp:lastModifiedBy>
  <cp:revision>0</cp:revision>
  <cp:lastPrinted>2026-04-15T12:49:50Z</cp:lastPrinted>
  <dcterms:created xsi:type="dcterms:W3CDTF">2013-03-12T08:27:17Z</dcterms:created>
  <dcterms:modified xsi:type="dcterms:W3CDTF">2026-05-04T09:15:00Z</dcterms:modified>
  <dc:language>sr-Latn-RS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Trezor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