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Прилог 11" sheetId="1" r:id="rId1"/>
  </sheets>
  <definedNames>
    <definedName name="_xlnm.Print_Area" localSheetId="0">'Прилог 11'!$A$2:$N$70</definedName>
  </definedNames>
  <calcPr calcId="124519"/>
</workbook>
</file>

<file path=xl/calcChain.xml><?xml version="1.0" encoding="utf-8"?>
<calcChain xmlns="http://schemas.openxmlformats.org/spreadsheetml/2006/main">
  <c r="G37" i="1"/>
  <c r="G36"/>
  <c r="G35"/>
  <c r="G34"/>
  <c r="G33"/>
  <c r="G60"/>
  <c r="G59"/>
  <c r="G58"/>
  <c r="G57"/>
  <c r="G56"/>
  <c r="J56" s="1"/>
  <c r="I68"/>
  <c r="F68"/>
  <c r="D68"/>
  <c r="D69" s="1"/>
  <c r="E69" s="1"/>
  <c r="C68"/>
  <c r="E68" s="1"/>
  <c r="G67"/>
  <c r="H67" s="1"/>
  <c r="E67"/>
  <c r="H66"/>
  <c r="G66"/>
  <c r="J66" s="1"/>
  <c r="K66" s="1"/>
  <c r="E66"/>
  <c r="G65"/>
  <c r="H65" s="1"/>
  <c r="E65"/>
  <c r="H64"/>
  <c r="G64"/>
  <c r="J64" s="1"/>
  <c r="K64" s="1"/>
  <c r="E64"/>
  <c r="G63"/>
  <c r="H63" s="1"/>
  <c r="E63"/>
  <c r="H62"/>
  <c r="G62"/>
  <c r="J62" s="1"/>
  <c r="K62" s="1"/>
  <c r="E62"/>
  <c r="G61"/>
  <c r="H61" s="1"/>
  <c r="E61"/>
  <c r="H60"/>
  <c r="J60"/>
  <c r="K60" s="1"/>
  <c r="E60"/>
  <c r="H59"/>
  <c r="E59"/>
  <c r="H58"/>
  <c r="J58"/>
  <c r="K58" s="1"/>
  <c r="E58"/>
  <c r="H57"/>
  <c r="E57"/>
  <c r="H56"/>
  <c r="E56"/>
  <c r="I45"/>
  <c r="F45"/>
  <c r="C45"/>
  <c r="C46" s="1"/>
  <c r="D44"/>
  <c r="E44" s="1"/>
  <c r="D43"/>
  <c r="E43" s="1"/>
  <c r="D42"/>
  <c r="E42" s="1"/>
  <c r="D41"/>
  <c r="E41" s="1"/>
  <c r="D40"/>
  <c r="E40" s="1"/>
  <c r="D39"/>
  <c r="E39" s="1"/>
  <c r="D38"/>
  <c r="E38" s="1"/>
  <c r="D37"/>
  <c r="E37" s="1"/>
  <c r="D36"/>
  <c r="E36" s="1"/>
  <c r="D35"/>
  <c r="E35" s="1"/>
  <c r="D34"/>
  <c r="E34" s="1"/>
  <c r="D33"/>
  <c r="D45" s="1"/>
  <c r="J22"/>
  <c r="F22"/>
  <c r="D22"/>
  <c r="J21"/>
  <c r="I21"/>
  <c r="I22" s="1"/>
  <c r="G21"/>
  <c r="G22" s="1"/>
  <c r="H22" s="1"/>
  <c r="F21"/>
  <c r="D21"/>
  <c r="C21"/>
  <c r="C22" s="1"/>
  <c r="K20"/>
  <c r="H20"/>
  <c r="E20"/>
  <c r="K19"/>
  <c r="H19"/>
  <c r="E19"/>
  <c r="K18"/>
  <c r="H18"/>
  <c r="E18"/>
  <c r="K17"/>
  <c r="H17"/>
  <c r="E17"/>
  <c r="K16"/>
  <c r="H16"/>
  <c r="E16"/>
  <c r="K15"/>
  <c r="H15"/>
  <c r="E15"/>
  <c r="K14"/>
  <c r="H14"/>
  <c r="E14"/>
  <c r="K13"/>
  <c r="H13"/>
  <c r="E13"/>
  <c r="K12"/>
  <c r="H12"/>
  <c r="E12"/>
  <c r="K11"/>
  <c r="H11"/>
  <c r="E11"/>
  <c r="K10"/>
  <c r="H10"/>
  <c r="E10"/>
  <c r="I9"/>
  <c r="H9"/>
  <c r="E9"/>
  <c r="D46" l="1"/>
  <c r="E46" s="1"/>
  <c r="E45"/>
  <c r="K56"/>
  <c r="E22"/>
  <c r="K22"/>
  <c r="E21"/>
  <c r="K21"/>
  <c r="H34"/>
  <c r="H35"/>
  <c r="H36"/>
  <c r="H37"/>
  <c r="G38"/>
  <c r="H38" s="1"/>
  <c r="G39"/>
  <c r="H39" s="1"/>
  <c r="G40"/>
  <c r="H40" s="1"/>
  <c r="G41"/>
  <c r="H41" s="1"/>
  <c r="G42"/>
  <c r="H42" s="1"/>
  <c r="G43"/>
  <c r="H43" s="1"/>
  <c r="G44"/>
  <c r="H44" s="1"/>
  <c r="J57"/>
  <c r="K57" s="1"/>
  <c r="J59"/>
  <c r="K59" s="1"/>
  <c r="J61"/>
  <c r="K61" s="1"/>
  <c r="J63"/>
  <c r="K63" s="1"/>
  <c r="J65"/>
  <c r="K65" s="1"/>
  <c r="J67"/>
  <c r="K67" s="1"/>
  <c r="G68"/>
  <c r="H21"/>
  <c r="E33"/>
  <c r="G69" l="1"/>
  <c r="H69" s="1"/>
  <c r="H68"/>
  <c r="H33"/>
  <c r="G45"/>
  <c r="J68"/>
  <c r="J44"/>
  <c r="K44" s="1"/>
  <c r="J43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34"/>
  <c r="K34" s="1"/>
  <c r="J33"/>
  <c r="J45" l="1"/>
  <c r="K33"/>
  <c r="J69"/>
  <c r="K69" s="1"/>
  <c r="K68"/>
  <c r="H45"/>
  <c r="G46"/>
  <c r="H46" s="1"/>
  <c r="J46" l="1"/>
  <c r="K46" s="1"/>
  <c r="K45"/>
</calcChain>
</file>

<file path=xl/sharedStrings.xml><?xml version="1.0" encoding="utf-8"?>
<sst xmlns="http://schemas.openxmlformats.org/spreadsheetml/2006/main" count="105" uniqueCount="32">
  <si>
    <t>Прилог 11.</t>
  </si>
  <si>
    <t>Исплаћена маса за зараде, број запослених и просечна зарада по месецима за 2025. годину*- Бруто 1</t>
  </si>
  <si>
    <t>у динарима</t>
  </si>
  <si>
    <t>Исплата по месецима  2025.</t>
  </si>
  <si>
    <t>УКУПНО</t>
  </si>
  <si>
    <t>СТАРОЗАПОСЛЕНИ**</t>
  </si>
  <si>
    <t>НОВОЗАПОСЛЕНИ</t>
  </si>
  <si>
    <t>ПОСЛОВОДСТВО</t>
  </si>
  <si>
    <t>Број запослених</t>
  </si>
  <si>
    <t xml:space="preserve">Маса зарада </t>
  </si>
  <si>
    <t>Просечна зарада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</si>
  <si>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</si>
  <si>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</si>
  <si>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</si>
  <si>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</si>
  <si>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</si>
  <si>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</si>
  <si>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</si>
  <si>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</si>
  <si>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</si>
  <si>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</si>
  <si>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</si>
  <si>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</si>
  <si>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ПРОСЕК</t>
  </si>
  <si>
    <t xml:space="preserve">*НАПОМЕНА: </t>
  </si>
  <si>
    <t>Исплаћена маса за зараде, број запослених и просечна зарада по месецима за 2025. годину – бруто 1 исказују се на начин да се уносе реализоване категорије које су познате до тренутка доношења програма пословања. За преостале месеце неопходно је унети пројектовану месечну масу средстава и просечну зараду по свим категоријама, узимајући у обзир максималне месечне исплате у току 2025. године</t>
  </si>
  <si>
    <t>** старозапослени у 2025. години су они запослени који су били у радном односу у децембру 2024. године</t>
  </si>
  <si>
    <t xml:space="preserve">Планирана маса за зараде, број запослених и просечна зарада по месецима за 2026. годину - Бруто 1 </t>
  </si>
  <si>
    <t>План по месецима  2026.</t>
  </si>
  <si>
    <t>СТАРОЗАПОСЛЕНИ*</t>
  </si>
  <si>
    <t>*старозапослени у 2026. години су они запослени који су били у радном односу у предузећу у децембру 2025. године</t>
  </si>
  <si>
    <t>Планирана маса за зараде увећана за доприносе на зараде, број запослених и просечна зарада по месецима за 2026. годину - Бруто 2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</si>
</sst>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11"/>
      <name val="Arial"/>
      <family val="2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2" fillId="0" borderId="0" applyFont="0" applyFill="0" applyBorder="0" applyAlignment="0" applyProtection="0"/>
    <xf numFmtId="0" fontId="13" fillId="0" borderId="0"/>
    <xf numFmtId="0" fontId="12" fillId="0" borderId="0"/>
    <xf numFmtId="0" fontId="14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3" fontId="1" fillId="0" borderId="14" xfId="0" applyNumberFormat="1" applyFont="1" applyBorder="1" applyAlignment="1">
      <alignment horizontal="center" vertical="center"/>
    </xf>
    <xf numFmtId="3" fontId="1" fillId="0" borderId="15" xfId="0" applyNumberFormat="1" applyFont="1" applyBorder="1" applyAlignment="1">
      <alignment horizontal="center" vertical="center"/>
    </xf>
    <xf numFmtId="3" fontId="1" fillId="0" borderId="16" xfId="0" applyNumberFormat="1" applyFont="1" applyBorder="1" applyAlignment="1">
      <alignment horizontal="center" vertical="center"/>
    </xf>
    <xf numFmtId="3" fontId="1" fillId="0" borderId="17" xfId="0" applyNumberFormat="1" applyFont="1" applyBorder="1" applyAlignment="1">
      <alignment horizontal="center" vertical="center"/>
    </xf>
    <xf numFmtId="3" fontId="5" fillId="0" borderId="17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  <xf numFmtId="3" fontId="7" fillId="0" borderId="16" xfId="0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horizontal="center" vertical="center"/>
    </xf>
    <xf numFmtId="3" fontId="1" fillId="0" borderId="20" xfId="0" applyNumberFormat="1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3" fontId="1" fillId="3" borderId="20" xfId="0" applyNumberFormat="1" applyFont="1" applyFill="1" applyBorder="1" applyAlignment="1">
      <alignment horizontal="center" vertical="center"/>
    </xf>
    <xf numFmtId="3" fontId="1" fillId="3" borderId="19" xfId="0" applyNumberFormat="1" applyFont="1" applyFill="1" applyBorder="1" applyAlignment="1">
      <alignment horizontal="center" vertical="center"/>
    </xf>
    <xf numFmtId="3" fontId="10" fillId="3" borderId="20" xfId="0" applyNumberFormat="1" applyFont="1" applyFill="1" applyBorder="1" applyAlignment="1">
      <alignment horizontal="center" vertical="center"/>
    </xf>
    <xf numFmtId="3" fontId="10" fillId="3" borderId="19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3" fontId="1" fillId="0" borderId="25" xfId="0" applyNumberFormat="1" applyFont="1" applyBorder="1" applyAlignment="1">
      <alignment horizontal="center" vertical="center"/>
    </xf>
    <xf numFmtId="3" fontId="10" fillId="0" borderId="25" xfId="0" applyNumberFormat="1" applyFont="1" applyBorder="1" applyAlignment="1">
      <alignment horizontal="center" vertical="center"/>
    </xf>
    <xf numFmtId="3" fontId="10" fillId="0" borderId="23" xfId="0" applyNumberFormat="1" applyFont="1" applyBorder="1" applyAlignment="1">
      <alignment horizontal="center" vertical="center"/>
    </xf>
    <xf numFmtId="3" fontId="7" fillId="0" borderId="24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2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vertical="top" wrapText="1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0" xfId="0" applyFont="1"/>
    <xf numFmtId="0" fontId="11" fillId="0" borderId="0" xfId="0" applyFont="1" applyBorder="1" applyAlignment="1">
      <alignment wrapText="1"/>
    </xf>
    <xf numFmtId="0" fontId="1" fillId="0" borderId="27" xfId="0" applyFont="1" applyBorder="1"/>
    <xf numFmtId="0" fontId="7" fillId="2" borderId="28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/>
    </xf>
    <xf numFmtId="3" fontId="1" fillId="0" borderId="30" xfId="0" applyNumberFormat="1" applyFont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3" fontId="10" fillId="0" borderId="20" xfId="0" applyNumberFormat="1" applyFont="1" applyBorder="1" applyAlignment="1">
      <alignment horizontal="center" vertical="center"/>
    </xf>
    <xf numFmtId="3" fontId="10" fillId="0" borderId="19" xfId="0" applyNumberFormat="1" applyFont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3" fontId="5" fillId="0" borderId="18" xfId="0" applyNumberFormat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3" fontId="10" fillId="0" borderId="22" xfId="0" applyNumberFormat="1" applyFont="1" applyBorder="1" applyAlignment="1">
      <alignment horizontal="center" vertical="center"/>
    </xf>
  </cellXfs>
  <cellStyles count="5">
    <cellStyle name="Comma 2" xfId="1"/>
    <cellStyle name="Excel Built-in Normal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2:O70"/>
  <sheetViews>
    <sheetView showGridLines="0" tabSelected="1" topLeftCell="A19" zoomScale="115" zoomScaleNormal="115" workbookViewId="0">
      <selection activeCell="I39" sqref="I39"/>
    </sheetView>
  </sheetViews>
  <sheetFormatPr defaultColWidth="18" defaultRowHeight="12.75"/>
  <cols>
    <col min="1" max="1" width="2.85546875" style="1" customWidth="1"/>
    <col min="2" max="2" width="11.85546875" style="1" customWidth="1"/>
    <col min="3" max="4" width="12.7109375" style="1" customWidth="1"/>
    <col min="5" max="5" width="12.5703125" style="1" customWidth="1"/>
    <col min="6" max="14" width="12.7109375" style="1" customWidth="1"/>
    <col min="15" max="15" width="13.42578125" style="1" bestFit="1" customWidth="1"/>
    <col min="16" max="254" width="9.140625" style="1" customWidth="1"/>
    <col min="255" max="16384" width="18" style="1"/>
  </cols>
  <sheetData>
    <row r="2" spans="2:14">
      <c r="N2" s="2" t="s">
        <v>0</v>
      </c>
    </row>
    <row r="4" spans="2:14" ht="15.75">
      <c r="B4" s="3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2:14" ht="13.5" thickBot="1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 t="s">
        <v>2</v>
      </c>
    </row>
    <row r="6" spans="2:14" ht="15" customHeight="1">
      <c r="B6" s="6" t="s">
        <v>3</v>
      </c>
      <c r="C6" s="7" t="s">
        <v>4</v>
      </c>
      <c r="D6" s="8"/>
      <c r="E6" s="9"/>
      <c r="F6" s="10" t="s">
        <v>5</v>
      </c>
      <c r="G6" s="11"/>
      <c r="H6" s="12"/>
      <c r="I6" s="10" t="s">
        <v>6</v>
      </c>
      <c r="J6" s="11"/>
      <c r="K6" s="12"/>
      <c r="L6" s="10" t="s">
        <v>7</v>
      </c>
      <c r="M6" s="11"/>
      <c r="N6" s="12"/>
    </row>
    <row r="7" spans="2:14" ht="12.75" customHeight="1">
      <c r="B7" s="13"/>
      <c r="C7" s="14" t="s">
        <v>8</v>
      </c>
      <c r="D7" s="15" t="s">
        <v>9</v>
      </c>
      <c r="E7" s="16" t="s">
        <v>10</v>
      </c>
      <c r="F7" s="14" t="s">
        <v>8</v>
      </c>
      <c r="G7" s="15" t="s">
        <v>9</v>
      </c>
      <c r="H7" s="16" t="s">
        <v>10</v>
      </c>
      <c r="I7" s="14" t="s">
        <v>8</v>
      </c>
      <c r="J7" s="15" t="s">
        <v>9</v>
      </c>
      <c r="K7" s="16" t="s">
        <v>10</v>
      </c>
      <c r="L7" s="14" t="s">
        <v>8</v>
      </c>
      <c r="M7" s="15" t="s">
        <v>9</v>
      </c>
      <c r="N7" s="16" t="s">
        <v>10</v>
      </c>
    </row>
    <row r="8" spans="2:14" ht="21.75" customHeight="1" thickBot="1">
      <c r="B8" s="17"/>
      <c r="C8" s="18"/>
      <c r="D8" s="19"/>
      <c r="E8" s="20"/>
      <c r="F8" s="18"/>
      <c r="G8" s="19"/>
      <c r="H8" s="20"/>
      <c r="I8" s="18"/>
      <c r="J8" s="19"/>
      <c r="K8" s="20"/>
      <c r="L8" s="18"/>
      <c r="M8" s="19"/>
      <c r="N8" s="20"/>
    </row>
    <row r="9" spans="2:14" ht="14.25">
      <c r="B9" s="21" t="s">
        <v>11</v>
      </c>
      <c r="C9" s="22">
        <v>35</v>
      </c>
      <c r="D9" s="23">
        <v>4372328</v>
      </c>
      <c r="E9" s="24">
        <f>SUM(D9/C9)</f>
        <v>124923.65714285715</v>
      </c>
      <c r="F9" s="25">
        <v>35</v>
      </c>
      <c r="G9" s="23">
        <v>4372328</v>
      </c>
      <c r="H9" s="24">
        <f>SUM(G9/F9)</f>
        <v>124923.65714285715</v>
      </c>
      <c r="I9" s="24">
        <f>SUM(H9/G9)</f>
        <v>2.8571428571428574E-2</v>
      </c>
      <c r="J9" s="23"/>
      <c r="K9" s="24"/>
      <c r="L9" s="26"/>
      <c r="M9" s="27"/>
      <c r="N9" s="28"/>
    </row>
    <row r="10" spans="2:14" ht="14.25">
      <c r="B10" s="29" t="s">
        <v>12</v>
      </c>
      <c r="C10" s="30">
        <v>37</v>
      </c>
      <c r="D10" s="31">
        <v>4012060</v>
      </c>
      <c r="E10" s="24">
        <f t="shared" ref="E10:E21" si="0">SUM(D10/C10)</f>
        <v>108434.05405405405</v>
      </c>
      <c r="F10" s="32">
        <v>36</v>
      </c>
      <c r="G10" s="31">
        <v>3897717</v>
      </c>
      <c r="H10" s="24">
        <f t="shared" ref="H10:H21" si="1">SUM(G10/F10)</f>
        <v>108269.91666666667</v>
      </c>
      <c r="I10" s="32">
        <v>1</v>
      </c>
      <c r="J10" s="31">
        <v>114343</v>
      </c>
      <c r="K10" s="24">
        <f t="shared" ref="K10:K21" si="2">SUM(J10/I10)</f>
        <v>114343</v>
      </c>
      <c r="L10" s="33"/>
      <c r="M10" s="34"/>
      <c r="N10" s="35"/>
    </row>
    <row r="11" spans="2:14" ht="14.25">
      <c r="B11" s="29" t="s">
        <v>13</v>
      </c>
      <c r="C11" s="30">
        <v>32</v>
      </c>
      <c r="D11" s="31">
        <v>3764074</v>
      </c>
      <c r="E11" s="24">
        <f t="shared" si="0"/>
        <v>117627.3125</v>
      </c>
      <c r="F11" s="32">
        <v>31</v>
      </c>
      <c r="G11" s="31">
        <v>3658605</v>
      </c>
      <c r="H11" s="24">
        <f t="shared" si="1"/>
        <v>118019.51612903226</v>
      </c>
      <c r="I11" s="32">
        <v>1</v>
      </c>
      <c r="J11" s="31">
        <v>114153</v>
      </c>
      <c r="K11" s="24">
        <f t="shared" si="2"/>
        <v>114153</v>
      </c>
      <c r="L11" s="33"/>
      <c r="M11" s="34"/>
      <c r="N11" s="35"/>
    </row>
    <row r="12" spans="2:14" ht="14.25">
      <c r="B12" s="29" t="s">
        <v>14</v>
      </c>
      <c r="C12" s="30">
        <v>32</v>
      </c>
      <c r="D12" s="31">
        <v>4046096</v>
      </c>
      <c r="E12" s="24">
        <f t="shared" si="0"/>
        <v>126440.5</v>
      </c>
      <c r="F12" s="32">
        <v>31</v>
      </c>
      <c r="G12" s="31">
        <v>3919017</v>
      </c>
      <c r="H12" s="24">
        <f t="shared" si="1"/>
        <v>126419.90322580645</v>
      </c>
      <c r="I12" s="32">
        <v>1</v>
      </c>
      <c r="J12" s="31">
        <v>127079</v>
      </c>
      <c r="K12" s="24">
        <f t="shared" si="2"/>
        <v>127079</v>
      </c>
      <c r="L12" s="33"/>
      <c r="M12" s="34"/>
      <c r="N12" s="35"/>
    </row>
    <row r="13" spans="2:14" ht="14.25">
      <c r="B13" s="29" t="s">
        <v>15</v>
      </c>
      <c r="C13" s="30">
        <v>32</v>
      </c>
      <c r="D13" s="31">
        <v>3994155</v>
      </c>
      <c r="E13" s="24">
        <f t="shared" si="0"/>
        <v>124817.34375</v>
      </c>
      <c r="F13" s="32">
        <v>31</v>
      </c>
      <c r="G13" s="31">
        <v>3871085</v>
      </c>
      <c r="H13" s="24">
        <f t="shared" si="1"/>
        <v>124873.70967741935</v>
      </c>
      <c r="I13" s="32">
        <v>1</v>
      </c>
      <c r="J13" s="31">
        <v>123071</v>
      </c>
      <c r="K13" s="24">
        <f t="shared" si="2"/>
        <v>123071</v>
      </c>
      <c r="L13" s="33"/>
      <c r="M13" s="34"/>
      <c r="N13" s="35"/>
    </row>
    <row r="14" spans="2:14" ht="14.25">
      <c r="B14" s="29" t="s">
        <v>16</v>
      </c>
      <c r="C14" s="30">
        <v>31</v>
      </c>
      <c r="D14" s="31">
        <v>3756060</v>
      </c>
      <c r="E14" s="24">
        <f t="shared" si="0"/>
        <v>121163.22580645161</v>
      </c>
      <c r="F14" s="32">
        <v>30</v>
      </c>
      <c r="G14" s="31">
        <v>3639831</v>
      </c>
      <c r="H14" s="24">
        <f t="shared" si="1"/>
        <v>121327.7</v>
      </c>
      <c r="I14" s="32">
        <v>1</v>
      </c>
      <c r="J14" s="31">
        <v>116229</v>
      </c>
      <c r="K14" s="24">
        <f t="shared" si="2"/>
        <v>116229</v>
      </c>
      <c r="L14" s="33"/>
      <c r="M14" s="34"/>
      <c r="N14" s="35"/>
    </row>
    <row r="15" spans="2:14" ht="14.25">
      <c r="B15" s="29" t="s">
        <v>17</v>
      </c>
      <c r="C15" s="30">
        <v>31</v>
      </c>
      <c r="D15" s="31">
        <v>3973082</v>
      </c>
      <c r="E15" s="24">
        <f t="shared" si="0"/>
        <v>128163.93548387097</v>
      </c>
      <c r="F15" s="32">
        <v>30</v>
      </c>
      <c r="G15" s="31">
        <v>3843746</v>
      </c>
      <c r="H15" s="24">
        <f t="shared" si="1"/>
        <v>128124.86666666667</v>
      </c>
      <c r="I15" s="32">
        <v>1</v>
      </c>
      <c r="J15" s="31">
        <v>129339</v>
      </c>
      <c r="K15" s="24">
        <f t="shared" si="2"/>
        <v>129339</v>
      </c>
      <c r="L15" s="33"/>
      <c r="M15" s="34"/>
      <c r="N15" s="35"/>
    </row>
    <row r="16" spans="2:14" ht="14.25">
      <c r="B16" s="29" t="s">
        <v>18</v>
      </c>
      <c r="C16" s="30">
        <v>30</v>
      </c>
      <c r="D16" s="31">
        <v>3688774</v>
      </c>
      <c r="E16" s="24">
        <f t="shared" si="0"/>
        <v>122959.13333333333</v>
      </c>
      <c r="F16" s="32">
        <v>29</v>
      </c>
      <c r="G16" s="31">
        <v>3564395</v>
      </c>
      <c r="H16" s="24">
        <f t="shared" si="1"/>
        <v>122910.1724137931</v>
      </c>
      <c r="I16" s="32">
        <v>1</v>
      </c>
      <c r="J16" s="31">
        <v>124380</v>
      </c>
      <c r="K16" s="24">
        <f t="shared" si="2"/>
        <v>124380</v>
      </c>
      <c r="L16" s="33"/>
      <c r="M16" s="34"/>
      <c r="N16" s="35"/>
    </row>
    <row r="17" spans="1:15" ht="14.25">
      <c r="B17" s="29" t="s">
        <v>19</v>
      </c>
      <c r="C17" s="30">
        <v>28</v>
      </c>
      <c r="D17" s="31">
        <v>3764210</v>
      </c>
      <c r="E17" s="24">
        <f t="shared" si="0"/>
        <v>134436.07142857142</v>
      </c>
      <c r="F17" s="32">
        <v>27</v>
      </c>
      <c r="G17" s="31">
        <v>3629473</v>
      </c>
      <c r="H17" s="24">
        <f t="shared" si="1"/>
        <v>134424.92592592593</v>
      </c>
      <c r="I17" s="32">
        <v>1</v>
      </c>
      <c r="J17" s="31">
        <v>134738</v>
      </c>
      <c r="K17" s="24">
        <f t="shared" si="2"/>
        <v>134738</v>
      </c>
      <c r="L17" s="33"/>
      <c r="M17" s="34"/>
      <c r="N17" s="35"/>
    </row>
    <row r="18" spans="1:15" ht="14.25">
      <c r="B18" s="29" t="s">
        <v>20</v>
      </c>
      <c r="C18" s="30">
        <v>28</v>
      </c>
      <c r="D18" s="31">
        <v>3812081</v>
      </c>
      <c r="E18" s="24">
        <f t="shared" si="0"/>
        <v>136145.75</v>
      </c>
      <c r="F18" s="32">
        <v>27</v>
      </c>
      <c r="G18" s="31">
        <v>3687430</v>
      </c>
      <c r="H18" s="24">
        <f t="shared" si="1"/>
        <v>136571.48148148149</v>
      </c>
      <c r="I18" s="32">
        <v>1</v>
      </c>
      <c r="J18" s="31">
        <v>124651</v>
      </c>
      <c r="K18" s="24">
        <f t="shared" si="2"/>
        <v>124651</v>
      </c>
      <c r="L18" s="33"/>
      <c r="M18" s="34"/>
      <c r="N18" s="35"/>
    </row>
    <row r="19" spans="1:15" ht="14.25">
      <c r="B19" s="29" t="s">
        <v>21</v>
      </c>
      <c r="C19" s="30">
        <v>32</v>
      </c>
      <c r="D19" s="31">
        <v>3742944</v>
      </c>
      <c r="E19" s="24">
        <f t="shared" si="0"/>
        <v>116967</v>
      </c>
      <c r="F19" s="32">
        <v>27</v>
      </c>
      <c r="G19" s="31">
        <v>3158109</v>
      </c>
      <c r="H19" s="24">
        <f t="shared" si="1"/>
        <v>116967</v>
      </c>
      <c r="I19" s="32">
        <v>5</v>
      </c>
      <c r="J19" s="31">
        <v>584835</v>
      </c>
      <c r="K19" s="24">
        <f t="shared" si="2"/>
        <v>116967</v>
      </c>
      <c r="L19" s="33"/>
      <c r="M19" s="34"/>
      <c r="N19" s="35"/>
    </row>
    <row r="20" spans="1:15" ht="14.25">
      <c r="B20" s="29" t="s">
        <v>22</v>
      </c>
      <c r="C20" s="30">
        <v>32</v>
      </c>
      <c r="D20" s="31">
        <v>4304386</v>
      </c>
      <c r="E20" s="24">
        <f t="shared" si="0"/>
        <v>134512.0625</v>
      </c>
      <c r="F20" s="32">
        <v>27</v>
      </c>
      <c r="G20" s="31">
        <v>3631825</v>
      </c>
      <c r="H20" s="24">
        <f t="shared" si="1"/>
        <v>134512.03703703705</v>
      </c>
      <c r="I20" s="32">
        <v>5</v>
      </c>
      <c r="J20" s="31">
        <v>672560</v>
      </c>
      <c r="K20" s="24">
        <f t="shared" si="2"/>
        <v>134512</v>
      </c>
      <c r="L20" s="33"/>
      <c r="M20" s="34"/>
      <c r="N20" s="35"/>
    </row>
    <row r="21" spans="1:15" ht="14.25">
      <c r="B21" s="36" t="s">
        <v>4</v>
      </c>
      <c r="C21" s="30">
        <f>SUM(C9:C20)</f>
        <v>380</v>
      </c>
      <c r="D21" s="31">
        <f>SUM(D9:D20)</f>
        <v>47230250</v>
      </c>
      <c r="E21" s="24">
        <f t="shared" si="0"/>
        <v>124290.13157894737</v>
      </c>
      <c r="F21" s="37">
        <f>SUM(F9:F20)</f>
        <v>361</v>
      </c>
      <c r="G21" s="38">
        <f>SUM(G9:G20)</f>
        <v>44873561</v>
      </c>
      <c r="H21" s="24">
        <f t="shared" si="1"/>
        <v>124303.49307479225</v>
      </c>
      <c r="I21" s="37">
        <f>SUM(I10:I20)</f>
        <v>19</v>
      </c>
      <c r="J21" s="38">
        <f>SUM(J10:J20)</f>
        <v>2365378</v>
      </c>
      <c r="K21" s="24">
        <f t="shared" si="2"/>
        <v>124493.57894736843</v>
      </c>
      <c r="L21" s="39"/>
      <c r="M21" s="40"/>
      <c r="N21" s="35"/>
    </row>
    <row r="22" spans="1:15" ht="15" thickBot="1">
      <c r="B22" s="41" t="s">
        <v>23</v>
      </c>
      <c r="C22" s="42">
        <f>SUM(C21/12)</f>
        <v>31.666666666666668</v>
      </c>
      <c r="D22" s="43">
        <f>SUM(D21/12)</f>
        <v>3935854.1666666665</v>
      </c>
      <c r="E22" s="44">
        <f>SUM(D22/C22)</f>
        <v>124290.13157894736</v>
      </c>
      <c r="F22" s="45">
        <f>SUM(F21/12)</f>
        <v>30.083333333333332</v>
      </c>
      <c r="G22" s="43">
        <f>SUM(G21/12)</f>
        <v>3739463.4166666665</v>
      </c>
      <c r="H22" s="44">
        <f>SUM(G22/F22)</f>
        <v>124303.49307479225</v>
      </c>
      <c r="I22" s="45">
        <f>SUM(I21/11)</f>
        <v>1.7272727272727273</v>
      </c>
      <c r="J22" s="43">
        <f>SUM(J21/11)</f>
        <v>215034.36363636365</v>
      </c>
      <c r="K22" s="44">
        <f>SUM(J22/I22)</f>
        <v>124493.57894736843</v>
      </c>
      <c r="L22" s="46"/>
      <c r="M22" s="47"/>
      <c r="N22" s="48"/>
    </row>
    <row r="23" spans="1:15">
      <c r="B23" s="49" t="s">
        <v>24</v>
      </c>
      <c r="C23" s="50" t="s">
        <v>25</v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</row>
    <row r="24" spans="1:15">
      <c r="B24" s="51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</row>
    <row r="25" spans="1:15" ht="11.25" customHeight="1">
      <c r="B25" s="53" t="s">
        <v>26</v>
      </c>
      <c r="C25" s="53"/>
      <c r="D25" s="53"/>
    </row>
    <row r="26" spans="1:15"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8" spans="1:15" ht="15.75">
      <c r="B28" s="3" t="s">
        <v>27</v>
      </c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5" ht="15" thickBot="1">
      <c r="B29" s="55"/>
      <c r="C29" s="56"/>
      <c r="D29" s="56"/>
      <c r="E29" s="56"/>
      <c r="F29" s="56"/>
      <c r="G29" s="57"/>
      <c r="H29" s="57"/>
      <c r="I29" s="57"/>
      <c r="J29" s="57"/>
      <c r="K29" s="57"/>
      <c r="L29" s="57"/>
      <c r="M29" s="58"/>
      <c r="N29" s="5" t="s">
        <v>2</v>
      </c>
    </row>
    <row r="30" spans="1:15" ht="15" customHeight="1">
      <c r="B30" s="6" t="s">
        <v>28</v>
      </c>
      <c r="C30" s="7" t="s">
        <v>4</v>
      </c>
      <c r="D30" s="8"/>
      <c r="E30" s="9"/>
      <c r="F30" s="10" t="s">
        <v>29</v>
      </c>
      <c r="G30" s="11"/>
      <c r="H30" s="12"/>
      <c r="I30" s="10" t="s">
        <v>6</v>
      </c>
      <c r="J30" s="11"/>
      <c r="K30" s="12"/>
      <c r="L30" s="10" t="s">
        <v>7</v>
      </c>
      <c r="M30" s="11"/>
      <c r="N30" s="12"/>
      <c r="O30" s="59"/>
    </row>
    <row r="31" spans="1:15" ht="12.75" customHeight="1">
      <c r="B31" s="13"/>
      <c r="C31" s="14" t="s">
        <v>8</v>
      </c>
      <c r="D31" s="15" t="s">
        <v>9</v>
      </c>
      <c r="E31" s="16" t="s">
        <v>10</v>
      </c>
      <c r="F31" s="14" t="s">
        <v>8</v>
      </c>
      <c r="G31" s="15" t="s">
        <v>9</v>
      </c>
      <c r="H31" s="16" t="s">
        <v>10</v>
      </c>
      <c r="I31" s="14" t="s">
        <v>8</v>
      </c>
      <c r="J31" s="15" t="s">
        <v>9</v>
      </c>
      <c r="K31" s="16" t="s">
        <v>10</v>
      </c>
      <c r="L31" s="14" t="s">
        <v>8</v>
      </c>
      <c r="M31" s="15" t="s">
        <v>9</v>
      </c>
      <c r="N31" s="16" t="s">
        <v>10</v>
      </c>
    </row>
    <row r="32" spans="1:15" ht="21.75" customHeight="1" thickBot="1">
      <c r="A32" s="60"/>
      <c r="B32" s="61"/>
      <c r="C32" s="18"/>
      <c r="D32" s="19"/>
      <c r="E32" s="20"/>
      <c r="F32" s="18"/>
      <c r="G32" s="19"/>
      <c r="H32" s="20"/>
      <c r="I32" s="18"/>
      <c r="J32" s="19"/>
      <c r="K32" s="20"/>
      <c r="L32" s="18"/>
      <c r="M32" s="19"/>
      <c r="N32" s="20"/>
    </row>
    <row r="33" spans="1:14" ht="14.25" customHeight="1">
      <c r="A33" s="60"/>
      <c r="B33" s="62" t="s">
        <v>11</v>
      </c>
      <c r="C33" s="25">
        <v>34</v>
      </c>
      <c r="D33" s="23">
        <f>SUM(D56/1.1515)</f>
        <v>4660783.326096396</v>
      </c>
      <c r="E33" s="63">
        <f>SUM(D33/C33)</f>
        <v>137081.86253224695</v>
      </c>
      <c r="F33" s="25">
        <v>33</v>
      </c>
      <c r="G33" s="23">
        <f>SUM(D33/34*33)</f>
        <v>4523701.4635641491</v>
      </c>
      <c r="H33" s="63">
        <f t="shared" ref="H33:H46" si="3">SUM(G33/F33)</f>
        <v>137081.86253224695</v>
      </c>
      <c r="I33" s="25">
        <v>1</v>
      </c>
      <c r="J33" s="23">
        <f>SUM(D33-G33)</f>
        <v>137081.86253224686</v>
      </c>
      <c r="K33" s="63">
        <f t="shared" ref="K33:K46" si="4">SUM(J33/I33)</f>
        <v>137081.86253224686</v>
      </c>
      <c r="L33" s="26"/>
      <c r="M33" s="27"/>
      <c r="N33" s="28"/>
    </row>
    <row r="34" spans="1:14" ht="14.25" customHeight="1">
      <c r="A34" s="60"/>
      <c r="B34" s="64" t="s">
        <v>12</v>
      </c>
      <c r="C34" s="32">
        <v>34</v>
      </c>
      <c r="D34" s="23">
        <f t="shared" ref="D34:D44" si="5">SUM(D57/1.1515)</f>
        <v>4052854.5375597049</v>
      </c>
      <c r="E34" s="63">
        <f t="shared" ref="E34:E46" si="6">SUM(D34/C34)</f>
        <v>119201.60404587367</v>
      </c>
      <c r="F34" s="25">
        <v>33</v>
      </c>
      <c r="G34" s="23">
        <f t="shared" ref="G34:G37" si="7">SUM(D34/34*33)</f>
        <v>3933652.9335138309</v>
      </c>
      <c r="H34" s="63">
        <f t="shared" si="3"/>
        <v>119201.60404587367</v>
      </c>
      <c r="I34" s="25">
        <v>1</v>
      </c>
      <c r="J34" s="23">
        <f t="shared" ref="J34:J44" si="8">SUM(D34-G34)</f>
        <v>119201.60404587397</v>
      </c>
      <c r="K34" s="63">
        <f t="shared" si="4"/>
        <v>119201.60404587397</v>
      </c>
      <c r="L34" s="33"/>
      <c r="M34" s="34"/>
      <c r="N34" s="35"/>
    </row>
    <row r="35" spans="1:14" ht="14.25" customHeight="1">
      <c r="A35" s="60"/>
      <c r="B35" s="64" t="s">
        <v>13</v>
      </c>
      <c r="C35" s="32">
        <v>34</v>
      </c>
      <c r="D35" s="23">
        <f t="shared" si="5"/>
        <v>4458139.8176291799</v>
      </c>
      <c r="E35" s="63">
        <f t="shared" si="6"/>
        <v>131121.7593420347</v>
      </c>
      <c r="F35" s="25">
        <v>33</v>
      </c>
      <c r="G35" s="23">
        <f t="shared" si="7"/>
        <v>4327018.0582871446</v>
      </c>
      <c r="H35" s="63">
        <f t="shared" si="3"/>
        <v>131121.7593420347</v>
      </c>
      <c r="I35" s="25">
        <v>1</v>
      </c>
      <c r="J35" s="23">
        <f t="shared" si="8"/>
        <v>131121.75934203528</v>
      </c>
      <c r="K35" s="63">
        <f t="shared" si="4"/>
        <v>131121.75934203528</v>
      </c>
      <c r="L35" s="33"/>
      <c r="M35" s="34"/>
      <c r="N35" s="35"/>
    </row>
    <row r="36" spans="1:14" ht="14.25" customHeight="1">
      <c r="A36" s="60"/>
      <c r="B36" s="64" t="s">
        <v>14</v>
      </c>
      <c r="C36" s="32">
        <v>34</v>
      </c>
      <c r="D36" s="23">
        <f t="shared" si="5"/>
        <v>4660783.326096396</v>
      </c>
      <c r="E36" s="63">
        <f t="shared" si="6"/>
        <v>137081.86253224695</v>
      </c>
      <c r="F36" s="25">
        <v>33</v>
      </c>
      <c r="G36" s="23">
        <f t="shared" si="7"/>
        <v>4523701.4635641491</v>
      </c>
      <c r="H36" s="63">
        <f t="shared" si="3"/>
        <v>137081.86253224695</v>
      </c>
      <c r="I36" s="25">
        <v>1</v>
      </c>
      <c r="J36" s="23">
        <f t="shared" si="8"/>
        <v>137081.86253224686</v>
      </c>
      <c r="K36" s="63">
        <f t="shared" si="4"/>
        <v>137081.86253224686</v>
      </c>
      <c r="L36" s="33"/>
      <c r="M36" s="34"/>
      <c r="N36" s="35"/>
    </row>
    <row r="37" spans="1:14" ht="14.25" customHeight="1">
      <c r="A37" s="60"/>
      <c r="B37" s="64" t="s">
        <v>15</v>
      </c>
      <c r="C37" s="32">
        <v>34</v>
      </c>
      <c r="D37" s="23">
        <f t="shared" si="5"/>
        <v>4458139.8176291799</v>
      </c>
      <c r="E37" s="63">
        <f t="shared" si="6"/>
        <v>131121.7593420347</v>
      </c>
      <c r="F37" s="25">
        <v>33</v>
      </c>
      <c r="G37" s="23">
        <f t="shared" si="7"/>
        <v>4327018.0582871446</v>
      </c>
      <c r="H37" s="63">
        <f t="shared" si="3"/>
        <v>131121.7593420347</v>
      </c>
      <c r="I37" s="25">
        <v>1</v>
      </c>
      <c r="J37" s="23">
        <f t="shared" si="8"/>
        <v>131121.75934203528</v>
      </c>
      <c r="K37" s="63">
        <f t="shared" si="4"/>
        <v>131121.75934203528</v>
      </c>
      <c r="L37" s="33"/>
      <c r="M37" s="34"/>
      <c r="N37" s="35"/>
    </row>
    <row r="38" spans="1:14" ht="14.25" customHeight="1">
      <c r="A38" s="60"/>
      <c r="B38" s="64" t="s">
        <v>16</v>
      </c>
      <c r="C38" s="32">
        <v>34</v>
      </c>
      <c r="D38" s="23">
        <f t="shared" si="5"/>
        <v>4458139.8176291799</v>
      </c>
      <c r="E38" s="63">
        <f t="shared" si="6"/>
        <v>131121.7593420347</v>
      </c>
      <c r="F38" s="25">
        <v>32</v>
      </c>
      <c r="G38" s="23">
        <f t="shared" ref="G34:G44" si="9">SUM(D38/34*32)</f>
        <v>4195896.2989451103</v>
      </c>
      <c r="H38" s="63">
        <f t="shared" si="3"/>
        <v>131121.7593420347</v>
      </c>
      <c r="I38" s="25">
        <v>2</v>
      </c>
      <c r="J38" s="23">
        <f t="shared" si="8"/>
        <v>262243.51868406963</v>
      </c>
      <c r="K38" s="63">
        <f t="shared" si="4"/>
        <v>131121.75934203481</v>
      </c>
      <c r="L38" s="33"/>
      <c r="M38" s="34"/>
      <c r="N38" s="35"/>
    </row>
    <row r="39" spans="1:14" ht="14.25" customHeight="1">
      <c r="A39" s="60"/>
      <c r="B39" s="64" t="s">
        <v>17</v>
      </c>
      <c r="C39" s="32">
        <v>34</v>
      </c>
      <c r="D39" s="23">
        <f t="shared" si="5"/>
        <v>4660783.326096396</v>
      </c>
      <c r="E39" s="63">
        <f t="shared" si="6"/>
        <v>137081.86253224695</v>
      </c>
      <c r="F39" s="25">
        <v>32</v>
      </c>
      <c r="G39" s="23">
        <f t="shared" si="9"/>
        <v>4386619.6010319022</v>
      </c>
      <c r="H39" s="63">
        <f t="shared" si="3"/>
        <v>137081.86253224695</v>
      </c>
      <c r="I39" s="25">
        <v>2</v>
      </c>
      <c r="J39" s="23">
        <f t="shared" si="8"/>
        <v>274163.72506449372</v>
      </c>
      <c r="K39" s="63">
        <f t="shared" si="4"/>
        <v>137081.86253224686</v>
      </c>
      <c r="L39" s="33"/>
      <c r="M39" s="34"/>
      <c r="N39" s="35"/>
    </row>
    <row r="40" spans="1:14" ht="14.25" customHeight="1">
      <c r="A40" s="60"/>
      <c r="B40" s="64" t="s">
        <v>18</v>
      </c>
      <c r="C40" s="32">
        <v>34</v>
      </c>
      <c r="D40" s="23">
        <f t="shared" si="5"/>
        <v>4255497.1775944419</v>
      </c>
      <c r="E40" s="63">
        <f t="shared" si="6"/>
        <v>125161.68169395417</v>
      </c>
      <c r="F40" s="25">
        <v>32</v>
      </c>
      <c r="G40" s="23">
        <f t="shared" si="9"/>
        <v>4005173.8142065336</v>
      </c>
      <c r="H40" s="63">
        <f t="shared" si="3"/>
        <v>125161.68169395417</v>
      </c>
      <c r="I40" s="25">
        <v>2</v>
      </c>
      <c r="J40" s="23">
        <f t="shared" si="8"/>
        <v>250323.36338790832</v>
      </c>
      <c r="K40" s="63">
        <f t="shared" si="4"/>
        <v>125161.68169395416</v>
      </c>
      <c r="L40" s="33"/>
      <c r="M40" s="34"/>
      <c r="N40" s="35"/>
    </row>
    <row r="41" spans="1:14" ht="14.25" customHeight="1">
      <c r="A41" s="60"/>
      <c r="B41" s="64" t="s">
        <v>19</v>
      </c>
      <c r="C41" s="32">
        <v>34</v>
      </c>
      <c r="D41" s="23">
        <f t="shared" si="5"/>
        <v>4458139.8176291799</v>
      </c>
      <c r="E41" s="63">
        <f t="shared" si="6"/>
        <v>131121.7593420347</v>
      </c>
      <c r="F41" s="25">
        <v>32</v>
      </c>
      <c r="G41" s="23">
        <f t="shared" si="9"/>
        <v>4195896.2989451103</v>
      </c>
      <c r="H41" s="63">
        <f t="shared" si="3"/>
        <v>131121.7593420347</v>
      </c>
      <c r="I41" s="25">
        <v>2</v>
      </c>
      <c r="J41" s="23">
        <f t="shared" si="8"/>
        <v>262243.51868406963</v>
      </c>
      <c r="K41" s="63">
        <f t="shared" si="4"/>
        <v>131121.75934203481</v>
      </c>
      <c r="L41" s="33"/>
      <c r="M41" s="34"/>
      <c r="N41" s="35"/>
    </row>
    <row r="42" spans="1:14" ht="14.25" customHeight="1">
      <c r="A42" s="60"/>
      <c r="B42" s="64" t="s">
        <v>20</v>
      </c>
      <c r="C42" s="32">
        <v>34</v>
      </c>
      <c r="D42" s="23">
        <f t="shared" si="5"/>
        <v>4458139.8176291799</v>
      </c>
      <c r="E42" s="63">
        <f t="shared" si="6"/>
        <v>131121.7593420347</v>
      </c>
      <c r="F42" s="25">
        <v>32</v>
      </c>
      <c r="G42" s="23">
        <f t="shared" si="9"/>
        <v>4195896.2989451103</v>
      </c>
      <c r="H42" s="63">
        <f t="shared" si="3"/>
        <v>131121.7593420347</v>
      </c>
      <c r="I42" s="25">
        <v>2</v>
      </c>
      <c r="J42" s="23">
        <f t="shared" si="8"/>
        <v>262243.51868406963</v>
      </c>
      <c r="K42" s="63">
        <f t="shared" si="4"/>
        <v>131121.75934203481</v>
      </c>
      <c r="L42" s="33"/>
      <c r="M42" s="34"/>
      <c r="N42" s="35"/>
    </row>
    <row r="43" spans="1:14" ht="14.25" customHeight="1">
      <c r="A43" s="60"/>
      <c r="B43" s="64" t="s">
        <v>21</v>
      </c>
      <c r="C43" s="32">
        <v>34</v>
      </c>
      <c r="D43" s="23">
        <f t="shared" si="5"/>
        <v>4255498.0460269218</v>
      </c>
      <c r="E43" s="63">
        <f t="shared" si="6"/>
        <v>125161.70723608593</v>
      </c>
      <c r="F43" s="25">
        <v>32</v>
      </c>
      <c r="G43" s="23">
        <f t="shared" si="9"/>
        <v>4005174.6315547498</v>
      </c>
      <c r="H43" s="63">
        <f t="shared" si="3"/>
        <v>125161.70723608593</v>
      </c>
      <c r="I43" s="25">
        <v>2</v>
      </c>
      <c r="J43" s="23">
        <f t="shared" si="8"/>
        <v>250323.41447217204</v>
      </c>
      <c r="K43" s="63">
        <f t="shared" si="4"/>
        <v>125161.70723608602</v>
      </c>
      <c r="L43" s="33"/>
      <c r="M43" s="34"/>
      <c r="N43" s="35"/>
    </row>
    <row r="44" spans="1:14" ht="14.25" customHeight="1">
      <c r="A44" s="60"/>
      <c r="B44" s="64" t="s">
        <v>22</v>
      </c>
      <c r="C44" s="32">
        <v>34</v>
      </c>
      <c r="D44" s="23">
        <f t="shared" si="5"/>
        <v>4660783.326096396</v>
      </c>
      <c r="E44" s="63">
        <f t="shared" si="6"/>
        <v>137081.86253224695</v>
      </c>
      <c r="F44" s="25">
        <v>32</v>
      </c>
      <c r="G44" s="23">
        <f t="shared" si="9"/>
        <v>4386619.6010319022</v>
      </c>
      <c r="H44" s="63">
        <f t="shared" si="3"/>
        <v>137081.86253224695</v>
      </c>
      <c r="I44" s="25">
        <v>2</v>
      </c>
      <c r="J44" s="23">
        <f t="shared" si="8"/>
        <v>274163.72506449372</v>
      </c>
      <c r="K44" s="63">
        <f t="shared" si="4"/>
        <v>137081.86253224686</v>
      </c>
      <c r="L44" s="33"/>
      <c r="M44" s="34"/>
      <c r="N44" s="35"/>
    </row>
    <row r="45" spans="1:14" ht="14.25" customHeight="1">
      <c r="A45" s="60"/>
      <c r="B45" s="65" t="s">
        <v>4</v>
      </c>
      <c r="C45" s="32">
        <f>SUM(C33:C44)</f>
        <v>408</v>
      </c>
      <c r="D45" s="31">
        <f>SUM(D33:D44)</f>
        <v>53497682.153712556</v>
      </c>
      <c r="E45" s="63">
        <f t="shared" si="6"/>
        <v>131121.7699845896</v>
      </c>
      <c r="F45" s="32">
        <f>SUM(F33:F44)</f>
        <v>389</v>
      </c>
      <c r="G45" s="31">
        <f>SUM(G33:G44)</f>
        <v>51006368.521876842</v>
      </c>
      <c r="H45" s="63">
        <f t="shared" si="3"/>
        <v>131121.76997911785</v>
      </c>
      <c r="I45" s="32">
        <f>SUM(I33:I44)</f>
        <v>19</v>
      </c>
      <c r="J45" s="31">
        <f>SUM(J33:J44)</f>
        <v>2491313.6318357149</v>
      </c>
      <c r="K45" s="63">
        <f t="shared" si="4"/>
        <v>131121.77009661659</v>
      </c>
      <c r="L45" s="66"/>
      <c r="M45" s="67"/>
      <c r="N45" s="35"/>
    </row>
    <row r="46" spans="1:14" ht="14.25" customHeight="1" thickBot="1">
      <c r="A46" s="60"/>
      <c r="B46" s="68" t="s">
        <v>23</v>
      </c>
      <c r="C46" s="45">
        <f>SUM(C45/12)</f>
        <v>34</v>
      </c>
      <c r="D46" s="43">
        <f>SUM(D45/12)</f>
        <v>4458140.179476046</v>
      </c>
      <c r="E46" s="63">
        <f t="shared" si="6"/>
        <v>131121.7699845896</v>
      </c>
      <c r="F46" s="45">
        <v>32</v>
      </c>
      <c r="G46" s="43">
        <f>SUM(G45/12)</f>
        <v>4250530.7101564035</v>
      </c>
      <c r="H46" s="63">
        <f t="shared" si="3"/>
        <v>132829.08469238761</v>
      </c>
      <c r="I46" s="45">
        <v>2</v>
      </c>
      <c r="J46" s="43">
        <f>SUM(J45/12)</f>
        <v>207609.4693196429</v>
      </c>
      <c r="K46" s="63">
        <f t="shared" si="4"/>
        <v>103804.73465982145</v>
      </c>
      <c r="L46" s="46"/>
      <c r="M46" s="47"/>
      <c r="N46" s="48"/>
    </row>
    <row r="47" spans="1:14" ht="14.25">
      <c r="B47" s="69" t="s">
        <v>30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58"/>
    </row>
    <row r="51" spans="2:14" ht="15.75">
      <c r="B51" s="3" t="s">
        <v>31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2:14" ht="15" thickBot="1">
      <c r="B52" s="55"/>
      <c r="C52" s="56"/>
      <c r="D52" s="56"/>
      <c r="E52" s="56"/>
      <c r="F52" s="56"/>
      <c r="G52" s="57"/>
      <c r="H52" s="57"/>
      <c r="I52" s="57"/>
      <c r="J52" s="57"/>
      <c r="K52" s="57"/>
      <c r="L52" s="57"/>
      <c r="M52" s="58"/>
      <c r="N52" s="5" t="s">
        <v>2</v>
      </c>
    </row>
    <row r="53" spans="2:14" ht="15" customHeight="1">
      <c r="B53" s="6" t="s">
        <v>28</v>
      </c>
      <c r="C53" s="70" t="s">
        <v>4</v>
      </c>
      <c r="D53" s="8"/>
      <c r="E53" s="9"/>
      <c r="F53" s="10" t="s">
        <v>29</v>
      </c>
      <c r="G53" s="11"/>
      <c r="H53" s="12"/>
      <c r="I53" s="10" t="s">
        <v>6</v>
      </c>
      <c r="J53" s="11"/>
      <c r="K53" s="12"/>
      <c r="L53" s="71" t="s">
        <v>7</v>
      </c>
      <c r="M53" s="11"/>
      <c r="N53" s="12"/>
    </row>
    <row r="54" spans="2:14" ht="12.75" customHeight="1">
      <c r="B54" s="13"/>
      <c r="C54" s="72" t="s">
        <v>8</v>
      </c>
      <c r="D54" s="15" t="s">
        <v>9</v>
      </c>
      <c r="E54" s="16" t="s">
        <v>10</v>
      </c>
      <c r="F54" s="72" t="s">
        <v>8</v>
      </c>
      <c r="G54" s="15" t="s">
        <v>9</v>
      </c>
      <c r="H54" s="16" t="s">
        <v>10</v>
      </c>
      <c r="I54" s="72" t="s">
        <v>8</v>
      </c>
      <c r="J54" s="15" t="s">
        <v>9</v>
      </c>
      <c r="K54" s="16" t="s">
        <v>10</v>
      </c>
      <c r="L54" s="14" t="s">
        <v>8</v>
      </c>
      <c r="M54" s="15" t="s">
        <v>9</v>
      </c>
      <c r="N54" s="16" t="s">
        <v>10</v>
      </c>
    </row>
    <row r="55" spans="2:14" ht="13.5" thickBot="1">
      <c r="B55" s="17"/>
      <c r="C55" s="73"/>
      <c r="D55" s="19"/>
      <c r="E55" s="20"/>
      <c r="F55" s="73"/>
      <c r="G55" s="19"/>
      <c r="H55" s="20"/>
      <c r="I55" s="73"/>
      <c r="J55" s="19"/>
      <c r="K55" s="20"/>
      <c r="L55" s="18"/>
      <c r="M55" s="19"/>
      <c r="N55" s="20"/>
    </row>
    <row r="56" spans="2:14" ht="14.25">
      <c r="B56" s="74" t="s">
        <v>11</v>
      </c>
      <c r="C56" s="25">
        <v>34</v>
      </c>
      <c r="D56" s="23">
        <v>5366892</v>
      </c>
      <c r="E56" s="24">
        <f>SUM(D56/C56)</f>
        <v>157849.76470588235</v>
      </c>
      <c r="F56" s="25">
        <v>33</v>
      </c>
      <c r="G56" s="23">
        <f>SUM(D56/34*33)</f>
        <v>5209042.2352941176</v>
      </c>
      <c r="H56" s="24">
        <f t="shared" ref="H56:H68" si="10">SUM(G56/F56)</f>
        <v>157849.76470588235</v>
      </c>
      <c r="I56" s="25">
        <v>1</v>
      </c>
      <c r="J56" s="23">
        <f t="shared" ref="J56:J67" si="11">SUM(D56-G56)</f>
        <v>157849.76470588241</v>
      </c>
      <c r="K56" s="24">
        <f t="shared" ref="K56:K68" si="12">SUM(J56/I56)</f>
        <v>157849.76470588241</v>
      </c>
      <c r="L56" s="75"/>
      <c r="M56" s="27"/>
      <c r="N56" s="28"/>
    </row>
    <row r="57" spans="2:14" ht="14.25">
      <c r="B57" s="76" t="s">
        <v>12</v>
      </c>
      <c r="C57" s="25">
        <v>34</v>
      </c>
      <c r="D57" s="31">
        <v>4666862</v>
      </c>
      <c r="E57" s="24">
        <f t="shared" ref="E57:E68" si="13">SUM(D57/C57)</f>
        <v>137260.64705882352</v>
      </c>
      <c r="F57" s="25">
        <v>33</v>
      </c>
      <c r="G57" s="23">
        <f t="shared" ref="G57:G60" si="14">SUM(D57/34*33)</f>
        <v>4529601.3529411759</v>
      </c>
      <c r="H57" s="24">
        <f t="shared" si="10"/>
        <v>137260.64705882352</v>
      </c>
      <c r="I57" s="32">
        <v>1</v>
      </c>
      <c r="J57" s="23">
        <f t="shared" si="11"/>
        <v>137260.64705882408</v>
      </c>
      <c r="K57" s="24">
        <f t="shared" si="12"/>
        <v>137260.64705882408</v>
      </c>
      <c r="L57" s="77"/>
      <c r="M57" s="34"/>
      <c r="N57" s="35"/>
    </row>
    <row r="58" spans="2:14" ht="14.25">
      <c r="B58" s="76" t="s">
        <v>13</v>
      </c>
      <c r="C58" s="25">
        <v>34</v>
      </c>
      <c r="D58" s="31">
        <v>5133548</v>
      </c>
      <c r="E58" s="24">
        <f t="shared" si="13"/>
        <v>150986.70588235295</v>
      </c>
      <c r="F58" s="25">
        <v>33</v>
      </c>
      <c r="G58" s="23">
        <f t="shared" si="14"/>
        <v>4982561.2941176472</v>
      </c>
      <c r="H58" s="24">
        <f t="shared" si="10"/>
        <v>150986.70588235295</v>
      </c>
      <c r="I58" s="32">
        <v>1</v>
      </c>
      <c r="J58" s="23">
        <f t="shared" si="11"/>
        <v>150986.70588235278</v>
      </c>
      <c r="K58" s="24">
        <f t="shared" si="12"/>
        <v>150986.70588235278</v>
      </c>
      <c r="L58" s="77"/>
      <c r="M58" s="34"/>
      <c r="N58" s="35"/>
    </row>
    <row r="59" spans="2:14" ht="14.25">
      <c r="B59" s="76" t="s">
        <v>14</v>
      </c>
      <c r="C59" s="25">
        <v>34</v>
      </c>
      <c r="D59" s="31">
        <v>5366892</v>
      </c>
      <c r="E59" s="24">
        <f t="shared" si="13"/>
        <v>157849.76470588235</v>
      </c>
      <c r="F59" s="25">
        <v>33</v>
      </c>
      <c r="G59" s="23">
        <f t="shared" si="14"/>
        <v>5209042.2352941176</v>
      </c>
      <c r="H59" s="24">
        <f t="shared" si="10"/>
        <v>157849.76470588235</v>
      </c>
      <c r="I59" s="32">
        <v>1</v>
      </c>
      <c r="J59" s="23">
        <f t="shared" si="11"/>
        <v>157849.76470588241</v>
      </c>
      <c r="K59" s="24">
        <f t="shared" si="12"/>
        <v>157849.76470588241</v>
      </c>
      <c r="L59" s="77"/>
      <c r="M59" s="34"/>
      <c r="N59" s="35"/>
    </row>
    <row r="60" spans="2:14" ht="14.25">
      <c r="B60" s="76" t="s">
        <v>15</v>
      </c>
      <c r="C60" s="25">
        <v>34</v>
      </c>
      <c r="D60" s="31">
        <v>5133548</v>
      </c>
      <c r="E60" s="24">
        <f t="shared" si="13"/>
        <v>150986.70588235295</v>
      </c>
      <c r="F60" s="25">
        <v>33</v>
      </c>
      <c r="G60" s="23">
        <f t="shared" si="14"/>
        <v>4982561.2941176472</v>
      </c>
      <c r="H60" s="24">
        <f t="shared" si="10"/>
        <v>150986.70588235295</v>
      </c>
      <c r="I60" s="32">
        <v>1</v>
      </c>
      <c r="J60" s="23">
        <f t="shared" si="11"/>
        <v>150986.70588235278</v>
      </c>
      <c r="K60" s="24">
        <f t="shared" si="12"/>
        <v>150986.70588235278</v>
      </c>
      <c r="L60" s="77"/>
      <c r="M60" s="34"/>
      <c r="N60" s="35"/>
    </row>
    <row r="61" spans="2:14" ht="14.25">
      <c r="B61" s="76" t="s">
        <v>16</v>
      </c>
      <c r="C61" s="25">
        <v>34</v>
      </c>
      <c r="D61" s="31">
        <v>5133548</v>
      </c>
      <c r="E61" s="24">
        <f t="shared" si="13"/>
        <v>150986.70588235295</v>
      </c>
      <c r="F61" s="25">
        <v>32</v>
      </c>
      <c r="G61" s="23">
        <f t="shared" ref="G57:G67" si="15">SUM(D61/34*32)</f>
        <v>4831574.5882352944</v>
      </c>
      <c r="H61" s="24">
        <f t="shared" si="10"/>
        <v>150986.70588235295</v>
      </c>
      <c r="I61" s="32">
        <v>2</v>
      </c>
      <c r="J61" s="23">
        <f t="shared" si="11"/>
        <v>301973.41176470555</v>
      </c>
      <c r="K61" s="24">
        <f t="shared" si="12"/>
        <v>150986.70588235278</v>
      </c>
      <c r="L61" s="77"/>
      <c r="M61" s="34"/>
      <c r="N61" s="35"/>
    </row>
    <row r="62" spans="2:14" ht="14.25">
      <c r="B62" s="76" t="s">
        <v>17</v>
      </c>
      <c r="C62" s="25">
        <v>34</v>
      </c>
      <c r="D62" s="31">
        <v>5366892</v>
      </c>
      <c r="E62" s="24">
        <f t="shared" si="13"/>
        <v>157849.76470588235</v>
      </c>
      <c r="F62" s="25">
        <v>32</v>
      </c>
      <c r="G62" s="23">
        <f t="shared" si="15"/>
        <v>5051192.4705882352</v>
      </c>
      <c r="H62" s="24">
        <f t="shared" si="10"/>
        <v>157849.76470588235</v>
      </c>
      <c r="I62" s="32">
        <v>2</v>
      </c>
      <c r="J62" s="23">
        <f t="shared" si="11"/>
        <v>315699.52941176482</v>
      </c>
      <c r="K62" s="24">
        <f t="shared" si="12"/>
        <v>157849.76470588241</v>
      </c>
      <c r="L62" s="77"/>
      <c r="M62" s="34"/>
      <c r="N62" s="35"/>
    </row>
    <row r="63" spans="2:14" ht="14.25">
      <c r="B63" s="76" t="s">
        <v>18</v>
      </c>
      <c r="C63" s="25">
        <v>34</v>
      </c>
      <c r="D63" s="31">
        <v>4900205</v>
      </c>
      <c r="E63" s="24">
        <f t="shared" si="13"/>
        <v>144123.67647058822</v>
      </c>
      <c r="F63" s="25">
        <v>32</v>
      </c>
      <c r="G63" s="23">
        <f t="shared" si="15"/>
        <v>4611957.6470588231</v>
      </c>
      <c r="H63" s="24">
        <f t="shared" si="10"/>
        <v>144123.67647058822</v>
      </c>
      <c r="I63" s="32">
        <v>2</v>
      </c>
      <c r="J63" s="23">
        <f t="shared" si="11"/>
        <v>288247.35294117685</v>
      </c>
      <c r="K63" s="24">
        <f t="shared" si="12"/>
        <v>144123.67647058843</v>
      </c>
      <c r="L63" s="77"/>
      <c r="M63" s="34"/>
      <c r="N63" s="35"/>
    </row>
    <row r="64" spans="2:14" ht="14.25">
      <c r="B64" s="76" t="s">
        <v>19</v>
      </c>
      <c r="C64" s="25">
        <v>34</v>
      </c>
      <c r="D64" s="31">
        <v>5133548</v>
      </c>
      <c r="E64" s="24">
        <f t="shared" si="13"/>
        <v>150986.70588235295</v>
      </c>
      <c r="F64" s="25">
        <v>32</v>
      </c>
      <c r="G64" s="23">
        <f t="shared" si="15"/>
        <v>4831574.5882352944</v>
      </c>
      <c r="H64" s="24">
        <f t="shared" si="10"/>
        <v>150986.70588235295</v>
      </c>
      <c r="I64" s="32">
        <v>2</v>
      </c>
      <c r="J64" s="23">
        <f t="shared" si="11"/>
        <v>301973.41176470555</v>
      </c>
      <c r="K64" s="24">
        <f t="shared" si="12"/>
        <v>150986.70588235278</v>
      </c>
      <c r="L64" s="77"/>
      <c r="M64" s="34"/>
      <c r="N64" s="35"/>
    </row>
    <row r="65" spans="2:14" ht="14.25">
      <c r="B65" s="76" t="s">
        <v>20</v>
      </c>
      <c r="C65" s="25">
        <v>34</v>
      </c>
      <c r="D65" s="31">
        <v>5133548</v>
      </c>
      <c r="E65" s="24">
        <f t="shared" si="13"/>
        <v>150986.70588235295</v>
      </c>
      <c r="F65" s="25">
        <v>32</v>
      </c>
      <c r="G65" s="23">
        <f t="shared" si="15"/>
        <v>4831574.5882352944</v>
      </c>
      <c r="H65" s="24">
        <f t="shared" si="10"/>
        <v>150986.70588235295</v>
      </c>
      <c r="I65" s="32">
        <v>2</v>
      </c>
      <c r="J65" s="23">
        <f t="shared" si="11"/>
        <v>301973.41176470555</v>
      </c>
      <c r="K65" s="24">
        <f t="shared" si="12"/>
        <v>150986.70588235278</v>
      </c>
      <c r="L65" s="77"/>
      <c r="M65" s="34"/>
      <c r="N65" s="35"/>
    </row>
    <row r="66" spans="2:14" ht="14.25">
      <c r="B66" s="76" t="s">
        <v>21</v>
      </c>
      <c r="C66" s="25">
        <v>34</v>
      </c>
      <c r="D66" s="31">
        <v>4900206</v>
      </c>
      <c r="E66" s="24">
        <f t="shared" si="13"/>
        <v>144123.70588235295</v>
      </c>
      <c r="F66" s="25">
        <v>32</v>
      </c>
      <c r="G66" s="23">
        <f t="shared" si="15"/>
        <v>4611958.5882352944</v>
      </c>
      <c r="H66" s="24">
        <f t="shared" si="10"/>
        <v>144123.70588235295</v>
      </c>
      <c r="I66" s="32">
        <v>2</v>
      </c>
      <c r="J66" s="23">
        <f t="shared" si="11"/>
        <v>288247.41176470555</v>
      </c>
      <c r="K66" s="24">
        <f t="shared" si="12"/>
        <v>144123.70588235278</v>
      </c>
      <c r="L66" s="77"/>
      <c r="M66" s="34"/>
      <c r="N66" s="35"/>
    </row>
    <row r="67" spans="2:14" ht="14.25">
      <c r="B67" s="76" t="s">
        <v>22</v>
      </c>
      <c r="C67" s="25">
        <v>34</v>
      </c>
      <c r="D67" s="31">
        <v>5366892</v>
      </c>
      <c r="E67" s="24">
        <f t="shared" si="13"/>
        <v>157849.76470588235</v>
      </c>
      <c r="F67" s="25">
        <v>32</v>
      </c>
      <c r="G67" s="23">
        <f t="shared" si="15"/>
        <v>5051192.4705882352</v>
      </c>
      <c r="H67" s="24">
        <f t="shared" si="10"/>
        <v>157849.76470588235</v>
      </c>
      <c r="I67" s="32">
        <v>2</v>
      </c>
      <c r="J67" s="23">
        <f t="shared" si="11"/>
        <v>315699.52941176482</v>
      </c>
      <c r="K67" s="24">
        <f t="shared" si="12"/>
        <v>157849.76470588241</v>
      </c>
      <c r="L67" s="77"/>
      <c r="M67" s="34"/>
      <c r="N67" s="35"/>
    </row>
    <row r="68" spans="2:14" ht="14.25">
      <c r="B68" s="78" t="s">
        <v>4</v>
      </c>
      <c r="C68" s="32">
        <f>SUM(C56:C67)</f>
        <v>408</v>
      </c>
      <c r="D68" s="31">
        <f>SUM(D56:D67)</f>
        <v>61602581</v>
      </c>
      <c r="E68" s="24">
        <f t="shared" si="13"/>
        <v>150986.71813725491</v>
      </c>
      <c r="F68" s="32">
        <f>SUM(F56:F67)</f>
        <v>389</v>
      </c>
      <c r="G68" s="31">
        <f>SUM(G56:G67)</f>
        <v>58733833.352941185</v>
      </c>
      <c r="H68" s="24">
        <f t="shared" si="10"/>
        <v>150986.71813095419</v>
      </c>
      <c r="I68" s="32">
        <f>SUM(I56:I67)</f>
        <v>19</v>
      </c>
      <c r="J68" s="31">
        <f>SUM(J56:J67)</f>
        <v>2868747.6470588231</v>
      </c>
      <c r="K68" s="24">
        <f t="shared" si="12"/>
        <v>150986.71826625385</v>
      </c>
      <c r="L68" s="79"/>
      <c r="M68" s="67"/>
      <c r="N68" s="35"/>
    </row>
    <row r="69" spans="2:14" ht="15" thickBot="1">
      <c r="B69" s="80" t="s">
        <v>23</v>
      </c>
      <c r="C69" s="45">
        <v>34</v>
      </c>
      <c r="D69" s="43">
        <f>SUM(D68/12)</f>
        <v>5133548.416666667</v>
      </c>
      <c r="E69" s="44">
        <f>SUM(D69/C69)</f>
        <v>150986.71813725491</v>
      </c>
      <c r="F69" s="45">
        <v>32</v>
      </c>
      <c r="G69" s="43">
        <f>SUM(G68/12)</f>
        <v>4894486.1127450988</v>
      </c>
      <c r="H69" s="44">
        <f>SUM(G69/F69)</f>
        <v>152952.69102328434</v>
      </c>
      <c r="I69" s="45">
        <v>2</v>
      </c>
      <c r="J69" s="43">
        <f>SUM(J68/12)</f>
        <v>239062.30392156859</v>
      </c>
      <c r="K69" s="44">
        <f>SUM(J69/I69)</f>
        <v>119531.15196078429</v>
      </c>
      <c r="L69" s="81"/>
      <c r="M69" s="47"/>
      <c r="N69" s="48"/>
    </row>
    <row r="70" spans="2:14" ht="14.25">
      <c r="B70" s="69" t="s">
        <v>30</v>
      </c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58"/>
    </row>
  </sheetData>
  <mergeCells count="57">
    <mergeCell ref="M54:M55"/>
    <mergeCell ref="N54:N55"/>
    <mergeCell ref="B70:M70"/>
    <mergeCell ref="G54:G55"/>
    <mergeCell ref="H54:H55"/>
    <mergeCell ref="I54:I55"/>
    <mergeCell ref="J54:J55"/>
    <mergeCell ref="K54:K55"/>
    <mergeCell ref="L54:L55"/>
    <mergeCell ref="B51:N51"/>
    <mergeCell ref="B53:B55"/>
    <mergeCell ref="C53:E53"/>
    <mergeCell ref="F53:H53"/>
    <mergeCell ref="I53:K53"/>
    <mergeCell ref="L53:N53"/>
    <mergeCell ref="C54:C55"/>
    <mergeCell ref="D54:D55"/>
    <mergeCell ref="E54:E55"/>
    <mergeCell ref="F54:F55"/>
    <mergeCell ref="J31:J32"/>
    <mergeCell ref="K31:K32"/>
    <mergeCell ref="L31:L32"/>
    <mergeCell ref="M31:M32"/>
    <mergeCell ref="N31:N32"/>
    <mergeCell ref="B47:M47"/>
    <mergeCell ref="D31:D32"/>
    <mergeCell ref="E31:E32"/>
    <mergeCell ref="F31:F32"/>
    <mergeCell ref="G31:G32"/>
    <mergeCell ref="H31:H32"/>
    <mergeCell ref="I31:I32"/>
    <mergeCell ref="M7:M8"/>
    <mergeCell ref="N7:N8"/>
    <mergeCell ref="C23:N24"/>
    <mergeCell ref="B28:N28"/>
    <mergeCell ref="B30:B32"/>
    <mergeCell ref="C30:E30"/>
    <mergeCell ref="F30:H30"/>
    <mergeCell ref="I30:K30"/>
    <mergeCell ref="L30:N30"/>
    <mergeCell ref="C31:C32"/>
    <mergeCell ref="G7:G8"/>
    <mergeCell ref="H7:H8"/>
    <mergeCell ref="I7:I8"/>
    <mergeCell ref="J7:J8"/>
    <mergeCell ref="K7:K8"/>
    <mergeCell ref="L7:L8"/>
    <mergeCell ref="B4:N4"/>
    <mergeCell ref="B6:B8"/>
    <mergeCell ref="C6:E6"/>
    <mergeCell ref="F6:H6"/>
    <mergeCell ref="I6:K6"/>
    <mergeCell ref="L6:N6"/>
    <mergeCell ref="C7:C8"/>
    <mergeCell ref="D7:D8"/>
    <mergeCell ref="E7:E8"/>
    <mergeCell ref="F7:F8"/>
  </mergeCells>
  <printOptions horizontalCentered="1"/>
  <pageMargins left="0.31496062992125984" right="0.31496062992125984" top="0.74803149606299213" bottom="0.74803149606299213" header="0.31496062992125984" footer="0.31496062992125984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Прилог 11</vt:lpstr>
      <vt:lpstr>'Прилог 11'!Print_Area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 pro</dc:creator>
  <cp:lastModifiedBy>Win 10 pro</cp:lastModifiedBy>
  <dcterms:created xsi:type="dcterms:W3CDTF">2026-04-21T10:07:14Z</dcterms:created>
  <dcterms:modified xsi:type="dcterms:W3CDTF">2026-04-21T10:11:34Z</dcterms:modified>
</cp:coreProperties>
</file>