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0730" windowHeight="11760"/>
  </bookViews>
  <sheets>
    <sheet name="DOBRA" sheetId="5" r:id="rId1"/>
    <sheet name="USLUGE" sheetId="2" r:id="rId2"/>
    <sheet name="RADOVI" sheetId="3" r:id="rId3"/>
  </sheets>
  <calcPr calcId="124519" calcMode="manual"/>
</workbook>
</file>

<file path=xl/calcChain.xml><?xml version="1.0" encoding="utf-8"?>
<calcChain xmlns="http://schemas.openxmlformats.org/spreadsheetml/2006/main">
  <c r="C1" i="2"/>
  <c r="C6" i="5" s="1"/>
  <c r="E41" i="2"/>
  <c r="E15"/>
  <c r="C1" i="3" l="1"/>
  <c r="E39" i="2" l="1"/>
  <c r="E17" l="1"/>
  <c r="D25" i="5"/>
  <c r="D9" l="1"/>
  <c r="E37" i="2" l="1"/>
  <c r="D3" l="1"/>
  <c r="C3" i="3"/>
  <c r="E53" i="5" l="1"/>
  <c r="E44" l="1"/>
  <c r="D29" i="2" l="1"/>
  <c r="E29" l="1"/>
  <c r="E13"/>
  <c r="D13" i="5"/>
  <c r="E13" l="1"/>
  <c r="C7"/>
  <c r="E48"/>
  <c r="E46" l="1"/>
  <c r="E25" l="1"/>
  <c r="E20" i="2" l="1"/>
  <c r="E3" l="1"/>
</calcChain>
</file>

<file path=xl/comments1.xml><?xml version="1.0" encoding="utf-8"?>
<comments xmlns="http://schemas.openxmlformats.org/spreadsheetml/2006/main">
  <authors>
    <author>Ljiljana Kovač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Ljiljana Kovač:</t>
        </r>
        <r>
          <rPr>
            <sz val="9"/>
            <color indexed="81"/>
            <rFont val="Tahoma"/>
            <family val="2"/>
          </rPr>
          <t xml:space="preserve">
1. нива
2. форд трансит
3. панда
4. добло
5. сеник
6. чери его
7. голф
8. комби
</t>
        </r>
      </text>
    </comment>
  </commentList>
</comments>
</file>

<file path=xl/sharedStrings.xml><?xml version="1.0" encoding="utf-8"?>
<sst xmlns="http://schemas.openxmlformats.org/spreadsheetml/2006/main" count="315" uniqueCount="143">
  <si>
    <t>Р.Б.</t>
  </si>
  <si>
    <t>Врста предмета</t>
  </si>
  <si>
    <t>Предмет јавне набавке</t>
  </si>
  <si>
    <t>Оквирно време покретања</t>
  </si>
  <si>
    <t>CPV</t>
  </si>
  <si>
    <t>1.</t>
  </si>
  <si>
    <t>Добра</t>
  </si>
  <si>
    <t>Гориво (дизел, бензин, ТНГ)</t>
  </si>
  <si>
    <t>2.</t>
  </si>
  <si>
    <t>Резервни делови и опрема за возила</t>
  </si>
  <si>
    <t>Храна за псе</t>
  </si>
  <si>
    <t>Канте и контејнери</t>
  </si>
  <si>
    <t>Наручилац</t>
  </si>
  <si>
    <t>ЈКП "Чистоћа" Жабаљ</t>
  </si>
  <si>
    <t>Година плана</t>
  </si>
  <si>
    <t>Верзија плана</t>
  </si>
  <si>
    <t>Датум усвајања</t>
  </si>
  <si>
    <t>Врста поступка</t>
  </si>
  <si>
    <t>Начин финансирања:</t>
  </si>
  <si>
    <t>Поцењена  вредност</t>
  </si>
  <si>
    <t>УКУПНО:</t>
  </si>
  <si>
    <t>сопствена средства</t>
  </si>
  <si>
    <t>Радови</t>
  </si>
  <si>
    <t>ДОБРА УКУПНО:</t>
  </si>
  <si>
    <t>Поцењена  вредност без ПДВ-А</t>
  </si>
  <si>
    <t>Набавка аутомобила</t>
  </si>
  <si>
    <t>Услуге поправке и одржавање возила</t>
  </si>
  <si>
    <t>Услуге</t>
  </si>
  <si>
    <t>буџет општине Жабаљ</t>
  </si>
  <si>
    <t>Служба за чишћење снега</t>
  </si>
  <si>
    <t>Чишћење депоније</t>
  </si>
  <si>
    <t>Одвоз угинулих животиња</t>
  </si>
  <si>
    <t>сопствена средства и средства из буџета општине Жабаљ</t>
  </si>
  <si>
    <t>Отворени поступак</t>
  </si>
  <si>
    <t>IV квартал</t>
  </si>
  <si>
    <t>I  квартал</t>
  </si>
  <si>
    <t>III квартал</t>
  </si>
  <si>
    <t>I квартал</t>
  </si>
  <si>
    <t>II квартал</t>
  </si>
  <si>
    <t>Сандра Ђурић</t>
  </si>
  <si>
    <t>Председник Надзорног одбора</t>
  </si>
  <si>
    <t>П12. Пнеуматици</t>
  </si>
  <si>
    <t>конто</t>
  </si>
  <si>
    <t>09000000</t>
  </si>
  <si>
    <t>5130000 5131000</t>
  </si>
  <si>
    <t>Поцењена  вредност са ПДВ-ом</t>
  </si>
  <si>
    <t>Одржавање и најам рачунарског програма</t>
  </si>
  <si>
    <t xml:space="preserve">Грађевински материјал </t>
  </si>
  <si>
    <t xml:space="preserve">П1. Ман - TGM 18.290 4X2 LL </t>
  </si>
  <si>
    <t xml:space="preserve">П2. Ман - ME 18.280 MLLC </t>
  </si>
  <si>
    <t>П3. Аутосмећар Mercedes Benz- 950 Axsor 1824</t>
  </si>
  <si>
    <t>П4. Аутосмећар MercedesAtego</t>
  </si>
  <si>
    <t>П5. Iveco Eurocargo ML 190EL25/P</t>
  </si>
  <si>
    <t>П7. Фиат добло</t>
  </si>
  <si>
    <t>П8. Рено сеник</t>
  </si>
  <si>
    <t>П14. DEUTZ FAHR model “5110G GS“</t>
  </si>
  <si>
    <t>П15. Cherry ego</t>
  </si>
  <si>
    <t>П16. Остали прибор за возила</t>
  </si>
  <si>
    <t>П13. ЈCB - tip 4CX 4WD/4WS</t>
  </si>
  <si>
    <t>Партија 1 - Камен</t>
  </si>
  <si>
    <t>цвп</t>
  </si>
  <si>
    <t>Рачунарска опрема</t>
  </si>
  <si>
    <t xml:space="preserve">Партија 2 - Тонери за штампаче                  </t>
  </si>
  <si>
    <t xml:space="preserve">Партија 1 - Рачунарска опрема                         </t>
  </si>
  <si>
    <t>53990100</t>
  </si>
  <si>
    <t>55023000</t>
  </si>
  <si>
    <t>51221000          51222000</t>
  </si>
  <si>
    <t>53995620</t>
  </si>
  <si>
    <t>П2. Поправка инсталација  и светиљки на канделаберима</t>
  </si>
  <si>
    <t>Камион кипер</t>
  </si>
  <si>
    <t>Електричарске услуге</t>
  </si>
  <si>
    <t>7960000</t>
  </si>
  <si>
    <t>50232100</t>
  </si>
  <si>
    <t>Реконструкција ограде (кеју, вашар, гробља, депонија)</t>
  </si>
  <si>
    <t>УКУПНО УСЛУГЕ</t>
  </si>
  <si>
    <t>УКУПНО РАДОВИ</t>
  </si>
  <si>
    <t>П1. Одржавањ јавне расвете</t>
  </si>
  <si>
    <t>Услуге транспорта</t>
  </si>
  <si>
    <t>Услуге кошења амброзије</t>
  </si>
  <si>
    <t>51251/51293</t>
  </si>
  <si>
    <t xml:space="preserve">сопствена средства </t>
  </si>
  <si>
    <t>П6. ЛАДА НИВА</t>
  </si>
  <si>
    <t>Одржавање атмосферске канализације</t>
  </si>
  <si>
    <t>5399000</t>
  </si>
  <si>
    <t>Браварске услуге, заваривање и стругарске услуге</t>
  </si>
  <si>
    <t>514/51292/51502</t>
  </si>
  <si>
    <t>30200000                30125100</t>
  </si>
  <si>
    <t>14212300  44100000</t>
  </si>
  <si>
    <t>34330000    34350000</t>
  </si>
  <si>
    <t>98395000</t>
  </si>
  <si>
    <t>9091000</t>
  </si>
  <si>
    <t>П1. ПУТНИЧКА ВОЗИЛА  -53200000</t>
  </si>
  <si>
    <t>П2. Теретна возила - цистерне за изношење отпадних вода  53210000</t>
  </si>
  <si>
    <t>П6. Теретна возила - аутосмећари  53210000</t>
  </si>
  <si>
    <t>П3. Хидрауличарске и пнеуматске услуге  53995000</t>
  </si>
  <si>
    <t>П5. Аутоелектричарске услуге   5321010</t>
  </si>
  <si>
    <t>П7. ЈCB - tip 4CX 4WD/4WS  5321001</t>
  </si>
  <si>
    <t>П8. Трактор - DEUTZ FAHR model “5110G GS“   5321001</t>
  </si>
  <si>
    <t>Сопствена средства 1.250.000,00 динара без пдв-а, буџет општине Жабаљ 416.666,67 динара без пдв-а</t>
  </si>
  <si>
    <t>Набавка рачуноводственог програма</t>
  </si>
  <si>
    <t>П4. Вулканизер</t>
  </si>
  <si>
    <t>Чистилица</t>
  </si>
  <si>
    <t>Камион смећар</t>
  </si>
  <si>
    <t>III   квартал</t>
  </si>
  <si>
    <t>Сузбијање коровске и дрвенасте вегетације</t>
  </si>
  <si>
    <t>2026.</t>
  </si>
  <si>
    <t>IV  квартал</t>
  </si>
  <si>
    <t>П9. Фиат панда</t>
  </si>
  <si>
    <t>П10. Ford transit 350E</t>
  </si>
  <si>
    <t>П11. VW Golf</t>
  </si>
  <si>
    <t>П17. VW комби транспортер</t>
  </si>
  <si>
    <t>п</t>
  </si>
  <si>
    <t>ц</t>
  </si>
  <si>
    <t>с</t>
  </si>
  <si>
    <t>53990110</t>
  </si>
  <si>
    <t>77341000</t>
  </si>
  <si>
    <t>Орезивање дрвореда</t>
  </si>
  <si>
    <t>53995630</t>
  </si>
  <si>
    <t>0260000</t>
  </si>
  <si>
    <t>026000</t>
  </si>
  <si>
    <t>Партија 2 - Инсталациони и остали материјал за завршне радове</t>
  </si>
  <si>
    <t>Партија 3 - Конструктивни и везивни материјал</t>
  </si>
  <si>
    <t>77312100</t>
  </si>
  <si>
    <t>72267000</t>
  </si>
  <si>
    <t>Припрема, савијање и дељење рачуна</t>
  </si>
  <si>
    <t>Агенцијско ангажовање радника - комунални радници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</si>
  <si>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</si>
  <si>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</si>
  <si>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</si>
  <si>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</si>
  <si>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</si>
  <si>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</si>
  <si>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</si>
  <si>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</si>
  <si>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</si>
  <si>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</si>
  <si>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</si>
  <si>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</si>
  <si>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5280000</t>
  </si>
  <si>
    <t>531000</t>
  </si>
  <si>
    <t xml:space="preserve">ПРВА ИЗМЕНА - ПЛАН ЈАВНИХ НАБАВКИ ЗА 2026. ГОДИНУ </t>
  </si>
  <si>
    <t>Израда пројектно - техничке документације</t>
  </si>
  <si>
    <t>03.06.2026. године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</si>
</sst>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charset val="238"/>
      <scheme val="minor"/>
    </font>
    <font>
      <b/>
      <sz val="10"/>
      <name val="Times New Roman"/>
      <family val="1"/>
    </font>
    <font>
      <sz val="10"/>
      <name val="Calibri"/>
      <family val="2"/>
      <charset val="238"/>
      <scheme val="minor"/>
    </font>
    <font>
      <sz val="11"/>
      <name val="Times New Roman"/>
      <family val="1"/>
    </font>
    <font>
      <b/>
      <sz val="10"/>
      <name val="Times New Roman"/>
      <family val="1"/>
      <charset val="238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2" borderId="6" xfId="0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vertical="center"/>
    </xf>
    <xf numFmtId="0" fontId="1" fillId="2" borderId="6" xfId="0" applyFont="1" applyFill="1" applyBorder="1"/>
    <xf numFmtId="4" fontId="1" fillId="2" borderId="6" xfId="0" applyNumberFormat="1" applyFont="1" applyFill="1" applyBorder="1"/>
    <xf numFmtId="0" fontId="1" fillId="2" borderId="15" xfId="0" applyFont="1" applyFill="1" applyBorder="1"/>
    <xf numFmtId="0" fontId="5" fillId="0" borderId="0" xfId="0" applyFont="1"/>
    <xf numFmtId="0" fontId="1" fillId="3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4" fontId="1" fillId="3" borderId="42" xfId="0" applyNumberFormat="1" applyFont="1" applyFill="1" applyBorder="1"/>
    <xf numFmtId="0" fontId="1" fillId="3" borderId="4" xfId="0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2" borderId="6" xfId="0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Fill="1"/>
    <xf numFmtId="0" fontId="1" fillId="0" borderId="38" xfId="0" applyFont="1" applyFill="1" applyBorder="1"/>
    <xf numFmtId="4" fontId="1" fillId="0" borderId="38" xfId="0" applyNumberFormat="1" applyFont="1" applyFill="1" applyBorder="1"/>
    <xf numFmtId="0" fontId="3" fillId="0" borderId="2" xfId="0" applyFont="1" applyBorder="1"/>
    <xf numFmtId="0" fontId="1" fillId="0" borderId="42" xfId="0" applyFont="1" applyFill="1" applyBorder="1" applyAlignment="1">
      <alignment wrapText="1"/>
    </xf>
    <xf numFmtId="4" fontId="1" fillId="0" borderId="42" xfId="0" applyNumberFormat="1" applyFont="1" applyFill="1" applyBorder="1" applyAlignment="1">
      <alignment vertical="center"/>
    </xf>
    <xf numFmtId="0" fontId="1" fillId="0" borderId="35" xfId="0" applyFont="1" applyBorder="1"/>
    <xf numFmtId="4" fontId="1" fillId="3" borderId="2" xfId="0" applyNumberFormat="1" applyFont="1" applyFill="1" applyBorder="1"/>
    <xf numFmtId="0" fontId="1" fillId="0" borderId="0" xfId="0" applyFont="1" applyBorder="1"/>
    <xf numFmtId="0" fontId="1" fillId="3" borderId="3" xfId="0" applyFont="1" applyFill="1" applyBorder="1" applyAlignment="1">
      <alignment wrapText="1"/>
    </xf>
    <xf numFmtId="4" fontId="1" fillId="3" borderId="3" xfId="0" applyNumberFormat="1" applyFont="1" applyFill="1" applyBorder="1" applyAlignment="1">
      <alignment vertical="center"/>
    </xf>
    <xf numFmtId="0" fontId="1" fillId="3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4" fontId="1" fillId="3" borderId="4" xfId="0" applyNumberFormat="1" applyFont="1" applyFill="1" applyBorder="1"/>
    <xf numFmtId="0" fontId="1" fillId="2" borderId="3" xfId="0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4" fontId="1" fillId="3" borderId="27" xfId="0" applyNumberFormat="1" applyFont="1" applyFill="1" applyBorder="1"/>
    <xf numFmtId="4" fontId="1" fillId="3" borderId="27" xfId="0" applyNumberFormat="1" applyFont="1" applyFill="1" applyBorder="1" applyAlignment="1">
      <alignment vertical="center"/>
    </xf>
    <xf numFmtId="0" fontId="1" fillId="0" borderId="43" xfId="0" applyFont="1" applyBorder="1"/>
    <xf numFmtId="0" fontId="1" fillId="0" borderId="42" xfId="0" applyFont="1" applyBorder="1" applyAlignment="1">
      <alignment vertical="center" wrapText="1"/>
    </xf>
    <xf numFmtId="0" fontId="1" fillId="6" borderId="50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vertical="center"/>
    </xf>
    <xf numFmtId="4" fontId="1" fillId="6" borderId="0" xfId="0" applyNumberFormat="1" applyFont="1" applyFill="1" applyBorder="1" applyAlignment="1">
      <alignment vertical="center"/>
    </xf>
    <xf numFmtId="4" fontId="1" fillId="6" borderId="28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49" fontId="1" fillId="6" borderId="17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/>
    <xf numFmtId="0" fontId="2" fillId="3" borderId="13" xfId="0" applyFont="1" applyFill="1" applyBorder="1"/>
    <xf numFmtId="4" fontId="6" fillId="2" borderId="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4" fontId="11" fillId="0" borderId="0" xfId="0" applyNumberFormat="1" applyFont="1"/>
    <xf numFmtId="0" fontId="11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left"/>
    </xf>
    <xf numFmtId="49" fontId="11" fillId="0" borderId="0" xfId="0" applyNumberFormat="1" applyFont="1"/>
    <xf numFmtId="4" fontId="4" fillId="2" borderId="6" xfId="0" applyNumberFormat="1" applyFont="1" applyFill="1" applyBorder="1"/>
    <xf numFmtId="0" fontId="1" fillId="2" borderId="6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vertical="center"/>
    </xf>
    <xf numFmtId="4" fontId="1" fillId="2" borderId="10" xfId="0" applyNumberFormat="1" applyFont="1" applyFill="1" applyBorder="1" applyAlignment="1">
      <alignment vertical="center"/>
    </xf>
    <xf numFmtId="0" fontId="1" fillId="0" borderId="2" xfId="0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3" fillId="0" borderId="13" xfId="0" applyFont="1" applyBorder="1" applyAlignment="1">
      <alignment horizontal="left" vertical="center"/>
    </xf>
    <xf numFmtId="4" fontId="6" fillId="2" borderId="1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0" borderId="27" xfId="0" applyNumberFormat="1" applyFont="1" applyBorder="1" applyAlignment="1">
      <alignment vertical="center" wrapText="1"/>
    </xf>
    <xf numFmtId="49" fontId="6" fillId="2" borderId="11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4" fontId="6" fillId="2" borderId="10" xfId="0" applyNumberFormat="1" applyFont="1" applyFill="1" applyBorder="1"/>
    <xf numFmtId="4" fontId="3" fillId="2" borderId="10" xfId="0" applyNumberFormat="1" applyFont="1" applyFill="1" applyBorder="1"/>
    <xf numFmtId="4" fontId="1" fillId="2" borderId="10" xfId="0" applyNumberFormat="1" applyFont="1" applyFill="1" applyBorder="1"/>
    <xf numFmtId="49" fontId="1" fillId="2" borderId="11" xfId="0" applyNumberFormat="1" applyFont="1" applyFill="1" applyBorder="1"/>
    <xf numFmtId="0" fontId="1" fillId="0" borderId="2" xfId="0" applyFont="1" applyFill="1" applyBorder="1"/>
    <xf numFmtId="0" fontId="13" fillId="0" borderId="0" xfId="0" applyFont="1"/>
    <xf numFmtId="49" fontId="1" fillId="0" borderId="13" xfId="0" applyNumberFormat="1" applyFont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/>
    </xf>
    <xf numFmtId="4" fontId="1" fillId="0" borderId="21" xfId="0" applyNumberFormat="1" applyFont="1" applyBorder="1" applyAlignment="1">
      <alignment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vertical="center"/>
    </xf>
    <xf numFmtId="4" fontId="15" fillId="2" borderId="6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wrapText="1"/>
    </xf>
    <xf numFmtId="0" fontId="1" fillId="0" borderId="3" xfId="0" applyFont="1" applyBorder="1"/>
    <xf numFmtId="0" fontId="1" fillId="2" borderId="26" xfId="0" applyFont="1" applyFill="1" applyBorder="1" applyAlignment="1">
      <alignment horizontal="center" vertical="center"/>
    </xf>
    <xf numFmtId="49" fontId="1" fillId="2" borderId="49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vertical="center"/>
    </xf>
    <xf numFmtId="0" fontId="1" fillId="0" borderId="48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49" fontId="1" fillId="0" borderId="19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/>
    </xf>
    <xf numFmtId="49" fontId="1" fillId="0" borderId="47" xfId="0" applyNumberFormat="1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0" borderId="47" xfId="0" applyNumberFormat="1" applyFont="1" applyBorder="1" applyAlignment="1">
      <alignment vertical="center" wrapText="1"/>
    </xf>
    <xf numFmtId="0" fontId="1" fillId="2" borderId="1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1" fillId="3" borderId="13" xfId="0" applyFont="1" applyFill="1" applyBorder="1"/>
    <xf numFmtId="0" fontId="1" fillId="2" borderId="14" xfId="0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right"/>
    </xf>
    <xf numFmtId="0" fontId="14" fillId="0" borderId="0" xfId="0" applyFont="1" applyFill="1"/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16" fillId="2" borderId="6" xfId="0" applyFont="1" applyFill="1" applyBorder="1"/>
    <xf numFmtId="4" fontId="17" fillId="2" borderId="6" xfId="0" applyNumberFormat="1" applyFont="1" applyFill="1" applyBorder="1"/>
    <xf numFmtId="4" fontId="2" fillId="2" borderId="6" xfId="0" applyNumberFormat="1" applyFont="1" applyFill="1" applyBorder="1"/>
    <xf numFmtId="49" fontId="2" fillId="2" borderId="15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4" fontId="2" fillId="0" borderId="21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" fontId="18" fillId="2" borderId="6" xfId="0" applyNumberFormat="1" applyFont="1" applyFill="1" applyBorder="1" applyAlignment="1">
      <alignment vertical="center"/>
    </xf>
    <xf numFmtId="4" fontId="19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13" xfId="0" applyNumberFormat="1" applyFont="1" applyFill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/>
    </xf>
    <xf numFmtId="0" fontId="3" fillId="5" borderId="45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4" fontId="1" fillId="0" borderId="2" xfId="0" applyNumberFormat="1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6" fillId="0" borderId="32" xfId="0" applyNumberFormat="1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4" fontId="6" fillId="0" borderId="32" xfId="0" applyNumberFormat="1" applyFont="1" applyFill="1" applyBorder="1" applyAlignment="1">
      <alignment horizontal="left"/>
    </xf>
    <xf numFmtId="0" fontId="6" fillId="0" borderId="2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6" fillId="0" borderId="4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6" fillId="0" borderId="18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wrapText="1"/>
    </xf>
    <xf numFmtId="4" fontId="1" fillId="3" borderId="3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12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2" fillId="0" borderId="12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 vertical="center" wrapText="1"/>
    </xf>
    <xf numFmtId="0" fontId="2" fillId="5" borderId="45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 vertical="center" wrapText="1"/>
    </xf>
    <xf numFmtId="0" fontId="1" fillId="5" borderId="4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" fontId="6" fillId="0" borderId="29" xfId="0" applyNumberFormat="1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/>
    </xf>
    <xf numFmtId="0" fontId="1" fillId="3" borderId="5" xfId="0" applyFont="1" applyFill="1" applyBorder="1" applyAlignment="1">
      <alignment horizontal="left" vertical="center" wrapText="1"/>
    </xf>
    <xf numFmtId="0" fontId="1" fillId="3" borderId="4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24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view="pageLayout" zoomScale="115" zoomScalePageLayoutView="115" workbookViewId="0">
      <selection activeCell="C6" sqref="C6:H6"/>
    </sheetView>
  </sheetViews>
  <sheetFormatPr defaultRowHeight="15"/>
  <cols>
    <col min="1" max="1" width="7" style="24" customWidth="1"/>
    <col min="2" max="2" width="12.42578125" style="24" customWidth="1"/>
    <col min="3" max="3" width="38.140625" style="24" customWidth="1"/>
    <col min="4" max="4" width="13.5703125" style="24" customWidth="1"/>
    <col min="5" max="5" width="14.42578125" style="24" customWidth="1"/>
    <col min="6" max="6" width="10.85546875" style="24" customWidth="1"/>
    <col min="7" max="7" width="12.140625" style="24" customWidth="1"/>
    <col min="8" max="8" width="13.5703125" style="24" customWidth="1"/>
    <col min="9" max="10" width="9.140625" style="24" hidden="1" customWidth="1"/>
    <col min="11" max="11" width="11.7109375" style="24" bestFit="1" customWidth="1"/>
    <col min="12" max="12" width="9.140625" style="24"/>
    <col min="13" max="13" width="10.140625" style="24" bestFit="1" customWidth="1"/>
    <col min="14" max="14" width="11.7109375" style="24" bestFit="1" customWidth="1"/>
    <col min="15" max="16384" width="9.140625" style="24"/>
  </cols>
  <sheetData>
    <row r="1" spans="1:10" ht="16.5" thickBot="1">
      <c r="A1" s="211" t="s">
        <v>140</v>
      </c>
      <c r="B1" s="212"/>
      <c r="C1" s="212"/>
      <c r="D1" s="212"/>
      <c r="E1" s="212"/>
      <c r="F1" s="212"/>
      <c r="G1" s="212"/>
      <c r="H1" s="212"/>
      <c r="I1" s="212"/>
      <c r="J1" s="213"/>
    </row>
    <row r="2" spans="1:10" ht="15.75">
      <c r="A2" s="214" t="s">
        <v>12</v>
      </c>
      <c r="B2" s="215"/>
      <c r="C2" s="216" t="s">
        <v>13</v>
      </c>
      <c r="D2" s="216"/>
      <c r="E2" s="216"/>
      <c r="F2" s="216"/>
      <c r="G2" s="216"/>
      <c r="H2" s="217"/>
      <c r="I2" s="69"/>
      <c r="J2" s="69"/>
    </row>
    <row r="3" spans="1:10">
      <c r="A3" s="192" t="s">
        <v>14</v>
      </c>
      <c r="B3" s="193"/>
      <c r="C3" s="194" t="s">
        <v>105</v>
      </c>
      <c r="D3" s="194"/>
      <c r="E3" s="218"/>
      <c r="F3" s="194"/>
      <c r="G3" s="194"/>
      <c r="H3" s="195"/>
      <c r="I3" s="69"/>
      <c r="J3" s="69"/>
    </row>
    <row r="4" spans="1:10">
      <c r="A4" s="192" t="s">
        <v>15</v>
      </c>
      <c r="B4" s="193"/>
      <c r="C4" s="194">
        <v>3</v>
      </c>
      <c r="D4" s="194"/>
      <c r="E4" s="194"/>
      <c r="F4" s="194"/>
      <c r="G4" s="194"/>
      <c r="H4" s="195"/>
      <c r="I4" s="69"/>
      <c r="J4" s="69"/>
    </row>
    <row r="5" spans="1:10">
      <c r="A5" s="192" t="s">
        <v>16</v>
      </c>
      <c r="B5" s="193"/>
      <c r="C5" s="200" t="s">
        <v>142</v>
      </c>
      <c r="D5" s="201"/>
      <c r="E5" s="201"/>
      <c r="F5" s="201"/>
      <c r="G5" s="201"/>
      <c r="H5" s="202"/>
      <c r="I5" s="69"/>
      <c r="J5" s="69"/>
    </row>
    <row r="6" spans="1:10">
      <c r="A6" s="203" t="s">
        <v>20</v>
      </c>
      <c r="B6" s="204"/>
      <c r="C6" s="205">
        <f>SUM(C7+USLUGE!C1+RADOVI!C1)</f>
        <v>207183332.67000002</v>
      </c>
      <c r="D6" s="201"/>
      <c r="E6" s="201"/>
      <c r="F6" s="201"/>
      <c r="G6" s="201"/>
      <c r="H6" s="202"/>
      <c r="I6" s="69"/>
      <c r="J6" s="69"/>
    </row>
    <row r="7" spans="1:10" ht="15.75" thickBot="1">
      <c r="A7" s="206" t="s">
        <v>23</v>
      </c>
      <c r="B7" s="207"/>
      <c r="C7" s="208">
        <f>SUM(D9+D13+D18+D22+D25+D44+D46+D48+D53+D55+D57)</f>
        <v>80533333.340000004</v>
      </c>
      <c r="D7" s="209"/>
      <c r="E7" s="209"/>
      <c r="F7" s="209"/>
      <c r="G7" s="209"/>
      <c r="H7" s="210"/>
      <c r="I7" s="69"/>
      <c r="J7" s="69"/>
    </row>
    <row r="8" spans="1:10" ht="45.75" customHeight="1" thickBot="1">
      <c r="A8" s="92" t="s">
        <v>0</v>
      </c>
      <c r="B8" s="93" t="s">
        <v>1</v>
      </c>
      <c r="C8" s="94" t="s">
        <v>2</v>
      </c>
      <c r="D8" s="95" t="s">
        <v>24</v>
      </c>
      <c r="E8" s="96" t="s">
        <v>45</v>
      </c>
      <c r="F8" s="93" t="s">
        <v>17</v>
      </c>
      <c r="G8" s="93" t="s">
        <v>3</v>
      </c>
      <c r="H8" s="97" t="s">
        <v>4</v>
      </c>
      <c r="I8" s="70"/>
      <c r="J8" s="71"/>
    </row>
    <row r="9" spans="1:10" ht="25.5" customHeight="1">
      <c r="A9" s="178">
        <v>1</v>
      </c>
      <c r="B9" s="18" t="s">
        <v>6</v>
      </c>
      <c r="C9" s="1" t="s">
        <v>61</v>
      </c>
      <c r="D9" s="65">
        <f>SUM(D10:D11)</f>
        <v>1450000</v>
      </c>
      <c r="E9" s="16">
        <v>1740000</v>
      </c>
      <c r="F9" s="2"/>
      <c r="G9" s="3"/>
      <c r="H9" s="5"/>
      <c r="I9" s="69"/>
      <c r="J9" s="69"/>
    </row>
    <row r="10" spans="1:10" ht="18.75" customHeight="1">
      <c r="A10" s="179"/>
      <c r="B10" s="12"/>
      <c r="C10" s="26" t="s">
        <v>63</v>
      </c>
      <c r="D10" s="27">
        <v>900000</v>
      </c>
      <c r="E10" s="28"/>
      <c r="F10" s="196" t="s">
        <v>33</v>
      </c>
      <c r="G10" s="198" t="s">
        <v>106</v>
      </c>
      <c r="H10" s="183" t="s">
        <v>86</v>
      </c>
      <c r="I10" s="69"/>
      <c r="J10" s="69"/>
    </row>
    <row r="11" spans="1:10">
      <c r="A11" s="180"/>
      <c r="B11" s="13"/>
      <c r="C11" s="29" t="s">
        <v>62</v>
      </c>
      <c r="D11" s="30">
        <v>550000</v>
      </c>
      <c r="E11" s="31"/>
      <c r="F11" s="197"/>
      <c r="G11" s="199"/>
      <c r="H11" s="184"/>
    </row>
    <row r="12" spans="1:10" ht="27" customHeight="1" thickBot="1">
      <c r="A12" s="185" t="s">
        <v>18</v>
      </c>
      <c r="B12" s="186"/>
      <c r="C12" s="172" t="s">
        <v>21</v>
      </c>
      <c r="D12" s="173"/>
      <c r="E12" s="173"/>
      <c r="F12" s="174"/>
      <c r="G12" s="11" t="s">
        <v>42</v>
      </c>
      <c r="H12" s="17" t="s">
        <v>66</v>
      </c>
    </row>
    <row r="13" spans="1:10">
      <c r="A13" s="178">
        <v>2</v>
      </c>
      <c r="B13" s="18" t="s">
        <v>6</v>
      </c>
      <c r="C13" s="3" t="s">
        <v>47</v>
      </c>
      <c r="D13" s="78">
        <f>SUM(D14:D16)</f>
        <v>4000000</v>
      </c>
      <c r="E13" s="2">
        <f>SUM(D13*1.2)</f>
        <v>4800000</v>
      </c>
      <c r="F13" s="4"/>
      <c r="G13" s="3"/>
      <c r="H13" s="5"/>
    </row>
    <row r="14" spans="1:10" ht="12.75" customHeight="1">
      <c r="A14" s="179"/>
      <c r="B14" s="12"/>
      <c r="C14" s="7" t="s">
        <v>59</v>
      </c>
      <c r="D14" s="32">
        <v>1000000</v>
      </c>
      <c r="E14" s="33"/>
      <c r="F14" s="181" t="s">
        <v>33</v>
      </c>
      <c r="G14" s="190" t="s">
        <v>35</v>
      </c>
      <c r="H14" s="183" t="s">
        <v>87</v>
      </c>
    </row>
    <row r="15" spans="1:10" ht="29.25" customHeight="1">
      <c r="A15" s="179"/>
      <c r="B15" s="12"/>
      <c r="C15" s="148" t="s">
        <v>120</v>
      </c>
      <c r="D15" s="149">
        <v>2000000</v>
      </c>
      <c r="E15" s="33"/>
      <c r="F15" s="181"/>
      <c r="G15" s="190"/>
      <c r="H15" s="183"/>
    </row>
    <row r="16" spans="1:10" ht="14.25" customHeight="1">
      <c r="A16" s="180"/>
      <c r="B16" s="13"/>
      <c r="C16" s="34" t="s">
        <v>121</v>
      </c>
      <c r="D16" s="35">
        <v>1000000</v>
      </c>
      <c r="E16" s="31"/>
      <c r="F16" s="182"/>
      <c r="G16" s="191"/>
      <c r="H16" s="184"/>
    </row>
    <row r="17" spans="1:11" ht="15.75" thickBot="1">
      <c r="A17" s="170" t="s">
        <v>18</v>
      </c>
      <c r="B17" s="171"/>
      <c r="C17" s="187" t="s">
        <v>80</v>
      </c>
      <c r="D17" s="188"/>
      <c r="E17" s="188"/>
      <c r="F17" s="189"/>
      <c r="G17" s="11" t="s">
        <v>42</v>
      </c>
      <c r="H17" s="21" t="s">
        <v>79</v>
      </c>
    </row>
    <row r="18" spans="1:11">
      <c r="A18" s="178">
        <v>3</v>
      </c>
      <c r="B18" s="19" t="s">
        <v>6</v>
      </c>
      <c r="C18" s="3" t="s">
        <v>10</v>
      </c>
      <c r="D18" s="78">
        <v>1200000</v>
      </c>
      <c r="E18" s="2">
        <v>1440000</v>
      </c>
      <c r="F18" s="4"/>
      <c r="G18" s="3"/>
      <c r="H18" s="5"/>
    </row>
    <row r="19" spans="1:11">
      <c r="A19" s="179"/>
      <c r="B19" s="7"/>
      <c r="C19" s="7"/>
      <c r="D19" s="32"/>
      <c r="E19" s="36"/>
      <c r="F19" s="223" t="s">
        <v>33</v>
      </c>
      <c r="G19" s="221" t="s">
        <v>35</v>
      </c>
      <c r="H19" s="219">
        <v>15700000</v>
      </c>
    </row>
    <row r="20" spans="1:11" ht="12.75" customHeight="1">
      <c r="A20" s="180"/>
      <c r="B20" s="7"/>
      <c r="C20" s="37"/>
      <c r="D20" s="32"/>
      <c r="E20" s="36"/>
      <c r="F20" s="224"/>
      <c r="G20" s="222"/>
      <c r="H20" s="220"/>
    </row>
    <row r="21" spans="1:11" ht="15.75" thickBot="1">
      <c r="A21" s="227" t="s">
        <v>18</v>
      </c>
      <c r="B21" s="228"/>
      <c r="C21" s="38" t="s">
        <v>21</v>
      </c>
      <c r="D21" s="39"/>
      <c r="E21" s="39"/>
      <c r="F21" s="39"/>
      <c r="G21" s="15" t="s">
        <v>42</v>
      </c>
      <c r="H21" s="20">
        <v>51291000</v>
      </c>
    </row>
    <row r="22" spans="1:11" ht="30">
      <c r="A22" s="64">
        <v>4</v>
      </c>
      <c r="B22" s="8" t="s">
        <v>6</v>
      </c>
      <c r="C22" s="40" t="s">
        <v>7</v>
      </c>
      <c r="D22" s="63">
        <v>13000000</v>
      </c>
      <c r="E22" s="41">
        <v>15600000</v>
      </c>
      <c r="F22" s="42" t="s">
        <v>33</v>
      </c>
      <c r="G22" s="8" t="s">
        <v>38</v>
      </c>
      <c r="H22" s="9" t="s">
        <v>43</v>
      </c>
      <c r="I22" s="6"/>
      <c r="J22" s="6"/>
    </row>
    <row r="23" spans="1:11">
      <c r="A23" s="48"/>
      <c r="B23" s="49"/>
      <c r="C23" s="50"/>
      <c r="D23" s="51"/>
      <c r="E23" s="51"/>
      <c r="F23" s="52"/>
      <c r="G23" s="53"/>
      <c r="H23" s="54"/>
      <c r="I23" s="6"/>
      <c r="J23" s="6"/>
    </row>
    <row r="24" spans="1:11" ht="44.25" customHeight="1" thickBot="1">
      <c r="A24" s="229" t="s">
        <v>18</v>
      </c>
      <c r="B24" s="230"/>
      <c r="C24" s="187" t="s">
        <v>32</v>
      </c>
      <c r="D24" s="188"/>
      <c r="E24" s="188"/>
      <c r="F24" s="189"/>
      <c r="G24" s="11" t="s">
        <v>42</v>
      </c>
      <c r="H24" s="10" t="s">
        <v>44</v>
      </c>
      <c r="I24" s="6"/>
      <c r="J24" s="6"/>
    </row>
    <row r="25" spans="1:11" ht="66" customHeight="1">
      <c r="A25" s="178">
        <v>5</v>
      </c>
      <c r="B25" s="79" t="s">
        <v>6</v>
      </c>
      <c r="C25" s="1" t="s">
        <v>9</v>
      </c>
      <c r="D25" s="80">
        <f>SUM(D26:D42)</f>
        <v>7100000</v>
      </c>
      <c r="E25" s="86">
        <f>SUM(D25*1.2)</f>
        <v>8520000</v>
      </c>
      <c r="F25" s="2"/>
      <c r="G25" s="3"/>
      <c r="H25" s="5"/>
    </row>
    <row r="26" spans="1:11">
      <c r="A26" s="179"/>
      <c r="B26" s="82"/>
      <c r="C26" s="43" t="s">
        <v>48</v>
      </c>
      <c r="D26" s="44">
        <v>300000</v>
      </c>
      <c r="E26" s="33" t="s">
        <v>112</v>
      </c>
      <c r="F26" s="181" t="s">
        <v>33</v>
      </c>
      <c r="G26" s="198" t="s">
        <v>35</v>
      </c>
      <c r="H26" s="183" t="s">
        <v>88</v>
      </c>
    </row>
    <row r="27" spans="1:11">
      <c r="A27" s="179"/>
      <c r="B27" s="82"/>
      <c r="C27" s="43" t="s">
        <v>49</v>
      </c>
      <c r="D27" s="44">
        <v>500000</v>
      </c>
      <c r="E27" s="33" t="s">
        <v>112</v>
      </c>
      <c r="F27" s="181"/>
      <c r="G27" s="198"/>
      <c r="H27" s="183"/>
    </row>
    <row r="28" spans="1:11" ht="30">
      <c r="A28" s="179"/>
      <c r="B28" s="82"/>
      <c r="C28" s="43" t="s">
        <v>50</v>
      </c>
      <c r="D28" s="45">
        <v>300000</v>
      </c>
      <c r="E28" s="33" t="s">
        <v>113</v>
      </c>
      <c r="F28" s="181"/>
      <c r="G28" s="198"/>
      <c r="H28" s="183"/>
    </row>
    <row r="29" spans="1:11">
      <c r="A29" s="179"/>
      <c r="B29" s="82"/>
      <c r="C29" s="43" t="s">
        <v>51</v>
      </c>
      <c r="D29" s="44">
        <v>300000</v>
      </c>
      <c r="E29" s="83"/>
      <c r="F29" s="181"/>
      <c r="G29" s="198"/>
      <c r="H29" s="183"/>
    </row>
    <row r="30" spans="1:11">
      <c r="A30" s="179"/>
      <c r="B30" s="82"/>
      <c r="C30" s="43" t="s">
        <v>52</v>
      </c>
      <c r="D30" s="44">
        <v>200000</v>
      </c>
      <c r="E30" s="83" t="s">
        <v>113</v>
      </c>
      <c r="F30" s="181"/>
      <c r="G30" s="198"/>
      <c r="H30" s="183"/>
      <c r="K30" s="72"/>
    </row>
    <row r="31" spans="1:11">
      <c r="A31" s="179"/>
      <c r="B31" s="84"/>
      <c r="C31" s="43" t="s">
        <v>81</v>
      </c>
      <c r="D31" s="44">
        <v>380000</v>
      </c>
      <c r="E31" s="33" t="s">
        <v>111</v>
      </c>
      <c r="F31" s="181"/>
      <c r="G31" s="198"/>
      <c r="H31" s="183"/>
    </row>
    <row r="32" spans="1:11">
      <c r="A32" s="179"/>
      <c r="B32" s="82"/>
      <c r="C32" s="43" t="s">
        <v>53</v>
      </c>
      <c r="D32" s="44">
        <v>320000</v>
      </c>
      <c r="E32" s="33" t="s">
        <v>111</v>
      </c>
      <c r="F32" s="181"/>
      <c r="G32" s="198"/>
      <c r="H32" s="183"/>
    </row>
    <row r="33" spans="1:14">
      <c r="A33" s="179"/>
      <c r="B33" s="82"/>
      <c r="C33" s="43" t="s">
        <v>54</v>
      </c>
      <c r="D33" s="44">
        <v>300000</v>
      </c>
      <c r="E33" s="33" t="s">
        <v>111</v>
      </c>
      <c r="F33" s="181"/>
      <c r="G33" s="198"/>
      <c r="H33" s="183"/>
    </row>
    <row r="34" spans="1:14">
      <c r="A34" s="179"/>
      <c r="B34" s="82"/>
      <c r="C34" s="43" t="s">
        <v>107</v>
      </c>
      <c r="D34" s="44">
        <v>300000</v>
      </c>
      <c r="E34" s="33" t="s">
        <v>111</v>
      </c>
      <c r="F34" s="181"/>
      <c r="G34" s="198"/>
      <c r="H34" s="183"/>
      <c r="M34" s="72"/>
    </row>
    <row r="35" spans="1:14">
      <c r="A35" s="179"/>
      <c r="B35" s="82"/>
      <c r="C35" s="46" t="s">
        <v>108</v>
      </c>
      <c r="D35" s="44">
        <v>350000</v>
      </c>
      <c r="E35" s="33" t="s">
        <v>111</v>
      </c>
      <c r="F35" s="181"/>
      <c r="G35" s="198"/>
      <c r="H35" s="183"/>
      <c r="N35" s="72"/>
    </row>
    <row r="36" spans="1:14">
      <c r="A36" s="179"/>
      <c r="B36" s="82"/>
      <c r="C36" s="43" t="s">
        <v>109</v>
      </c>
      <c r="D36" s="44">
        <v>350000</v>
      </c>
      <c r="E36" s="33" t="s">
        <v>111</v>
      </c>
      <c r="F36" s="181"/>
      <c r="G36" s="198"/>
      <c r="H36" s="225"/>
    </row>
    <row r="37" spans="1:14">
      <c r="A37" s="179"/>
      <c r="B37" s="82"/>
      <c r="C37" s="43" t="s">
        <v>41</v>
      </c>
      <c r="D37" s="44">
        <v>1600000</v>
      </c>
      <c r="E37" s="83"/>
      <c r="F37" s="181"/>
      <c r="G37" s="198"/>
      <c r="H37" s="183"/>
    </row>
    <row r="38" spans="1:14">
      <c r="A38" s="179"/>
      <c r="B38" s="82"/>
      <c r="C38" s="46" t="s">
        <v>58</v>
      </c>
      <c r="D38" s="44">
        <v>350000</v>
      </c>
      <c r="E38" s="33"/>
      <c r="F38" s="181"/>
      <c r="G38" s="198"/>
      <c r="H38" s="183"/>
    </row>
    <row r="39" spans="1:14">
      <c r="A39" s="179"/>
      <c r="B39" s="82"/>
      <c r="C39" s="46" t="s">
        <v>55</v>
      </c>
      <c r="D39" s="44">
        <v>350000</v>
      </c>
      <c r="E39" s="33"/>
      <c r="F39" s="181"/>
      <c r="G39" s="198"/>
      <c r="H39" s="226"/>
    </row>
    <row r="40" spans="1:14">
      <c r="A40" s="179"/>
      <c r="B40" s="82"/>
      <c r="C40" s="43" t="s">
        <v>56</v>
      </c>
      <c r="D40" s="44">
        <v>200000</v>
      </c>
      <c r="E40" s="33" t="s">
        <v>111</v>
      </c>
      <c r="F40" s="181"/>
      <c r="G40" s="198"/>
      <c r="H40" s="226"/>
    </row>
    <row r="41" spans="1:14">
      <c r="A41" s="179"/>
      <c r="B41" s="82"/>
      <c r="C41" s="47" t="s">
        <v>57</v>
      </c>
      <c r="D41" s="14">
        <v>700000</v>
      </c>
      <c r="E41" s="33"/>
      <c r="F41" s="181"/>
      <c r="G41" s="198"/>
      <c r="H41" s="226"/>
    </row>
    <row r="42" spans="1:14">
      <c r="A42" s="179"/>
      <c r="B42" s="82"/>
      <c r="C42" s="47" t="s">
        <v>110</v>
      </c>
      <c r="D42" s="14">
        <v>300000</v>
      </c>
      <c r="E42" s="83" t="s">
        <v>111</v>
      </c>
      <c r="F42" s="181"/>
      <c r="G42" s="198"/>
      <c r="H42" s="226"/>
    </row>
    <row r="43" spans="1:14" ht="15.75" thickBot="1">
      <c r="A43" s="170" t="s">
        <v>18</v>
      </c>
      <c r="B43" s="171"/>
      <c r="C43" s="172" t="s">
        <v>21</v>
      </c>
      <c r="D43" s="173"/>
      <c r="E43" s="173"/>
      <c r="F43" s="174"/>
      <c r="G43" s="11" t="s">
        <v>42</v>
      </c>
      <c r="H43" s="85" t="s">
        <v>85</v>
      </c>
    </row>
    <row r="44" spans="1:14" ht="30">
      <c r="A44" s="67">
        <v>6</v>
      </c>
      <c r="B44" s="87" t="s">
        <v>6</v>
      </c>
      <c r="C44" s="88" t="s">
        <v>11</v>
      </c>
      <c r="D44" s="89">
        <v>1666666.67</v>
      </c>
      <c r="E44" s="41">
        <f>SUM(D44*1.2)</f>
        <v>2000000.0039999997</v>
      </c>
      <c r="F44" s="68" t="s">
        <v>33</v>
      </c>
      <c r="G44" s="66" t="s">
        <v>35</v>
      </c>
      <c r="H44" s="90">
        <v>34928480</v>
      </c>
    </row>
    <row r="45" spans="1:14" ht="15.75" thickBot="1">
      <c r="A45" s="170" t="s">
        <v>18</v>
      </c>
      <c r="B45" s="171"/>
      <c r="C45" s="175" t="s">
        <v>98</v>
      </c>
      <c r="D45" s="176"/>
      <c r="E45" s="176"/>
      <c r="F45" s="177"/>
      <c r="G45" s="11" t="s">
        <v>42</v>
      </c>
      <c r="H45" s="91">
        <v>51501000</v>
      </c>
    </row>
    <row r="46" spans="1:14" ht="30">
      <c r="A46" s="143">
        <v>7</v>
      </c>
      <c r="B46" s="79" t="s">
        <v>6</v>
      </c>
      <c r="C46" s="1" t="s">
        <v>25</v>
      </c>
      <c r="D46" s="144">
        <v>1200000</v>
      </c>
      <c r="E46" s="41">
        <f>SUM(D46*1.2)</f>
        <v>1440000</v>
      </c>
      <c r="F46" s="114" t="s">
        <v>33</v>
      </c>
      <c r="G46" s="79" t="s">
        <v>35</v>
      </c>
      <c r="H46" s="145">
        <v>34110000</v>
      </c>
    </row>
    <row r="47" spans="1:14" ht="15.75" thickBot="1">
      <c r="A47" s="170" t="s">
        <v>18</v>
      </c>
      <c r="B47" s="171"/>
      <c r="C47" s="172" t="s">
        <v>21</v>
      </c>
      <c r="D47" s="173"/>
      <c r="E47" s="173"/>
      <c r="F47" s="174"/>
      <c r="G47" s="11" t="s">
        <v>42</v>
      </c>
      <c r="H47" s="146" t="s">
        <v>118</v>
      </c>
    </row>
    <row r="48" spans="1:14" ht="30">
      <c r="A48" s="143">
        <v>8</v>
      </c>
      <c r="B48" s="79" t="s">
        <v>6</v>
      </c>
      <c r="C48" s="1" t="s">
        <v>69</v>
      </c>
      <c r="D48" s="144">
        <v>6000000</v>
      </c>
      <c r="E48" s="41">
        <f>SUM(D48*1.2)</f>
        <v>7200000</v>
      </c>
      <c r="F48" s="114" t="s">
        <v>33</v>
      </c>
      <c r="G48" s="79" t="s">
        <v>35</v>
      </c>
      <c r="H48" s="145">
        <v>34134000</v>
      </c>
    </row>
    <row r="49" spans="1:8" ht="15.75" thickBot="1">
      <c r="A49" s="170" t="s">
        <v>18</v>
      </c>
      <c r="B49" s="171"/>
      <c r="C49" s="172" t="s">
        <v>21</v>
      </c>
      <c r="D49" s="173"/>
      <c r="E49" s="173"/>
      <c r="F49" s="174"/>
      <c r="G49" s="11" t="s">
        <v>42</v>
      </c>
      <c r="H49" s="146" t="s">
        <v>118</v>
      </c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 ht="15.75" thickBot="1">
      <c r="A52" s="6"/>
      <c r="B52" s="6"/>
      <c r="C52" s="6"/>
      <c r="D52" s="6"/>
      <c r="E52" s="6"/>
      <c r="F52" s="6"/>
      <c r="G52" s="6"/>
      <c r="H52" s="6"/>
    </row>
    <row r="53" spans="1:8" ht="30">
      <c r="A53" s="143">
        <v>9</v>
      </c>
      <c r="B53" s="79" t="s">
        <v>6</v>
      </c>
      <c r="C53" s="1" t="s">
        <v>99</v>
      </c>
      <c r="D53" s="65">
        <v>2916666.67</v>
      </c>
      <c r="E53" s="81">
        <f>SUM(D53*1.2)</f>
        <v>3500000.0039999997</v>
      </c>
      <c r="F53" s="114" t="s">
        <v>33</v>
      </c>
      <c r="G53" s="79" t="s">
        <v>35</v>
      </c>
      <c r="H53" s="145">
        <v>48443000</v>
      </c>
    </row>
    <row r="54" spans="1:8" ht="15.75" thickBot="1">
      <c r="A54" s="170" t="s">
        <v>18</v>
      </c>
      <c r="B54" s="171"/>
      <c r="C54" s="172" t="s">
        <v>21</v>
      </c>
      <c r="D54" s="173"/>
      <c r="E54" s="173"/>
      <c r="F54" s="174"/>
      <c r="G54" s="11" t="s">
        <v>42</v>
      </c>
      <c r="H54" s="146" t="s">
        <v>119</v>
      </c>
    </row>
    <row r="55" spans="1:8" ht="30">
      <c r="A55" s="143">
        <v>10</v>
      </c>
      <c r="B55" s="79" t="s">
        <v>6</v>
      </c>
      <c r="C55" s="1" t="s">
        <v>101</v>
      </c>
      <c r="D55" s="65">
        <v>21000000</v>
      </c>
      <c r="E55" s="41">
        <v>25200000</v>
      </c>
      <c r="F55" s="114" t="s">
        <v>33</v>
      </c>
      <c r="G55" s="79" t="s">
        <v>103</v>
      </c>
      <c r="H55" s="145">
        <v>341444300</v>
      </c>
    </row>
    <row r="56" spans="1:8" ht="15.75" thickBot="1">
      <c r="A56" s="170" t="s">
        <v>18</v>
      </c>
      <c r="B56" s="171"/>
      <c r="C56" s="172" t="s">
        <v>21</v>
      </c>
      <c r="D56" s="173"/>
      <c r="E56" s="173"/>
      <c r="F56" s="174"/>
      <c r="G56" s="11" t="s">
        <v>42</v>
      </c>
      <c r="H56" s="146" t="s">
        <v>119</v>
      </c>
    </row>
    <row r="57" spans="1:8" ht="30">
      <c r="A57" s="143">
        <v>11</v>
      </c>
      <c r="B57" s="79" t="s">
        <v>6</v>
      </c>
      <c r="C57" s="1" t="s">
        <v>102</v>
      </c>
      <c r="D57" s="65">
        <v>21000000</v>
      </c>
      <c r="E57" s="41">
        <v>25200000</v>
      </c>
      <c r="F57" s="114" t="s">
        <v>33</v>
      </c>
      <c r="G57" s="79" t="s">
        <v>103</v>
      </c>
      <c r="H57" s="145">
        <v>341445100</v>
      </c>
    </row>
    <row r="58" spans="1:8" ht="15.75" thickBot="1">
      <c r="A58" s="170" t="s">
        <v>18</v>
      </c>
      <c r="B58" s="171"/>
      <c r="C58" s="172" t="s">
        <v>21</v>
      </c>
      <c r="D58" s="173"/>
      <c r="E58" s="173"/>
      <c r="F58" s="174"/>
      <c r="G58" s="11" t="s">
        <v>42</v>
      </c>
      <c r="H58" s="146" t="s">
        <v>119</v>
      </c>
    </row>
  </sheetData>
  <mergeCells count="50">
    <mergeCell ref="H19:H20"/>
    <mergeCell ref="G19:G20"/>
    <mergeCell ref="F19:F20"/>
    <mergeCell ref="A18:A20"/>
    <mergeCell ref="A49:B49"/>
    <mergeCell ref="C49:F49"/>
    <mergeCell ref="H26:H42"/>
    <mergeCell ref="A43:B43"/>
    <mergeCell ref="A45:B45"/>
    <mergeCell ref="A21:B21"/>
    <mergeCell ref="A24:B24"/>
    <mergeCell ref="C24:F24"/>
    <mergeCell ref="A47:B47"/>
    <mergeCell ref="A25:A42"/>
    <mergeCell ref="F26:F42"/>
    <mergeCell ref="G26:G42"/>
    <mergeCell ref="A1:J1"/>
    <mergeCell ref="A2:B2"/>
    <mergeCell ref="C2:H2"/>
    <mergeCell ref="A3:B3"/>
    <mergeCell ref="C3:H3"/>
    <mergeCell ref="A4:B4"/>
    <mergeCell ref="C4:H4"/>
    <mergeCell ref="A9:A11"/>
    <mergeCell ref="F10:F11"/>
    <mergeCell ref="G10:G11"/>
    <mergeCell ref="H10:H11"/>
    <mergeCell ref="A5:B5"/>
    <mergeCell ref="C5:H5"/>
    <mergeCell ref="A6:B6"/>
    <mergeCell ref="C6:H6"/>
    <mergeCell ref="A7:B7"/>
    <mergeCell ref="C7:H7"/>
    <mergeCell ref="H14:H16"/>
    <mergeCell ref="A17:B17"/>
    <mergeCell ref="A12:B12"/>
    <mergeCell ref="C12:F12"/>
    <mergeCell ref="C17:F17"/>
    <mergeCell ref="G14:G16"/>
    <mergeCell ref="C43:F43"/>
    <mergeCell ref="C45:F45"/>
    <mergeCell ref="C47:F47"/>
    <mergeCell ref="A13:A16"/>
    <mergeCell ref="F14:F16"/>
    <mergeCell ref="A56:B56"/>
    <mergeCell ref="C56:F56"/>
    <mergeCell ref="A58:B58"/>
    <mergeCell ref="C58:F58"/>
    <mergeCell ref="A54:B54"/>
    <mergeCell ref="C54:F54"/>
  </mergeCells>
  <pageMargins left="0.7" right="0.7" top="0.75" bottom="0.75" header="0.3" footer="0.3"/>
  <pageSetup orientation="landscape" r:id="rId1"/>
  <headerFooter>
    <oddFooter>&amp;C&amp;P/6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view="pageLayout" workbookViewId="0">
      <selection activeCell="K9" sqref="K9"/>
    </sheetView>
  </sheetViews>
  <sheetFormatPr defaultRowHeight="15"/>
  <cols>
    <col min="1" max="1" width="5.42578125" style="24" customWidth="1"/>
    <col min="2" max="2" width="15.42578125" style="24" customWidth="1"/>
    <col min="3" max="3" width="49.5703125" style="24" customWidth="1"/>
    <col min="4" max="4" width="13.42578125" style="24" customWidth="1"/>
    <col min="5" max="5" width="12.5703125" style="24" customWidth="1"/>
    <col min="6" max="6" width="10.85546875" style="24" customWidth="1"/>
    <col min="7" max="7" width="12.28515625" style="24" customWidth="1"/>
    <col min="8" max="8" width="9.28515625" style="77" customWidth="1"/>
    <col min="9" max="16384" width="9.140625" style="24"/>
  </cols>
  <sheetData>
    <row r="1" spans="1:8" ht="15.75" thickBot="1">
      <c r="A1" s="249" t="s">
        <v>74</v>
      </c>
      <c r="B1" s="250"/>
      <c r="C1" s="246">
        <f>SUM(D3+D13+D15+D17+D20+D22+D24+D25+D27+D29+D33+D35+D37+D39+D41)</f>
        <v>123649999.33</v>
      </c>
      <c r="D1" s="247"/>
      <c r="E1" s="247"/>
      <c r="F1" s="247"/>
      <c r="G1" s="247"/>
      <c r="H1" s="248"/>
    </row>
    <row r="2" spans="1:8" ht="43.5" thickBot="1">
      <c r="A2" s="92" t="s">
        <v>0</v>
      </c>
      <c r="B2" s="93" t="s">
        <v>1</v>
      </c>
      <c r="C2" s="94" t="s">
        <v>2</v>
      </c>
      <c r="D2" s="95" t="s">
        <v>24</v>
      </c>
      <c r="E2" s="96" t="s">
        <v>45</v>
      </c>
      <c r="F2" s="93" t="s">
        <v>17</v>
      </c>
      <c r="G2" s="93" t="s">
        <v>3</v>
      </c>
      <c r="H2" s="102" t="s">
        <v>4</v>
      </c>
    </row>
    <row r="3" spans="1:8">
      <c r="A3" s="178" t="s">
        <v>5</v>
      </c>
      <c r="B3" s="103" t="s">
        <v>27</v>
      </c>
      <c r="C3" s="104" t="s">
        <v>26</v>
      </c>
      <c r="D3" s="105">
        <f>SUM(D4:D11)</f>
        <v>5850000</v>
      </c>
      <c r="E3" s="106">
        <f>SUM(D3*1.2)</f>
        <v>7020000</v>
      </c>
      <c r="F3" s="107"/>
      <c r="G3" s="104"/>
      <c r="H3" s="108"/>
    </row>
    <row r="4" spans="1:8">
      <c r="A4" s="179"/>
      <c r="B4" s="109"/>
      <c r="C4" s="98" t="s">
        <v>91</v>
      </c>
      <c r="D4" s="84">
        <v>800000</v>
      </c>
      <c r="E4" s="6"/>
      <c r="F4" s="181" t="s">
        <v>33</v>
      </c>
      <c r="G4" s="198" t="s">
        <v>37</v>
      </c>
      <c r="H4" s="256">
        <v>50000000</v>
      </c>
    </row>
    <row r="5" spans="1:8" ht="30">
      <c r="A5" s="179"/>
      <c r="B5" s="109"/>
      <c r="C5" s="43" t="s">
        <v>92</v>
      </c>
      <c r="D5" s="99">
        <v>800000</v>
      </c>
      <c r="E5" s="6"/>
      <c r="F5" s="181"/>
      <c r="G5" s="198"/>
      <c r="H5" s="256"/>
    </row>
    <row r="6" spans="1:8" ht="18" customHeight="1">
      <c r="A6" s="179"/>
      <c r="B6" s="109"/>
      <c r="C6" s="43" t="s">
        <v>94</v>
      </c>
      <c r="D6" s="84">
        <v>600000</v>
      </c>
      <c r="E6" s="6"/>
      <c r="F6" s="181"/>
      <c r="G6" s="198"/>
      <c r="H6" s="256"/>
    </row>
    <row r="7" spans="1:8" ht="18.75" customHeight="1">
      <c r="A7" s="179"/>
      <c r="B7" s="109"/>
      <c r="C7" s="101" t="s">
        <v>100</v>
      </c>
      <c r="D7" s="84">
        <v>450000</v>
      </c>
      <c r="E7" s="6"/>
      <c r="F7" s="181"/>
      <c r="G7" s="198"/>
      <c r="H7" s="256"/>
    </row>
    <row r="8" spans="1:8" ht="18.75" customHeight="1">
      <c r="A8" s="179"/>
      <c r="B8" s="109"/>
      <c r="C8" s="43" t="s">
        <v>95</v>
      </c>
      <c r="D8" s="84">
        <v>700000</v>
      </c>
      <c r="E8" s="6"/>
      <c r="F8" s="181"/>
      <c r="G8" s="198"/>
      <c r="H8" s="256"/>
    </row>
    <row r="9" spans="1:8" ht="18.75" customHeight="1">
      <c r="A9" s="179"/>
      <c r="B9" s="109"/>
      <c r="C9" s="100" t="s">
        <v>93</v>
      </c>
      <c r="D9" s="84">
        <v>1700000</v>
      </c>
      <c r="E9" s="6"/>
      <c r="F9" s="181"/>
      <c r="G9" s="198"/>
      <c r="H9" s="256"/>
    </row>
    <row r="10" spans="1:8" ht="18.75" customHeight="1">
      <c r="A10" s="179"/>
      <c r="B10" s="109"/>
      <c r="C10" s="100" t="s">
        <v>96</v>
      </c>
      <c r="D10" s="84">
        <v>400000</v>
      </c>
      <c r="E10" s="110"/>
      <c r="F10" s="181"/>
      <c r="G10" s="198"/>
      <c r="H10" s="257"/>
    </row>
    <row r="11" spans="1:8" ht="28.5" customHeight="1">
      <c r="A11" s="179"/>
      <c r="B11" s="109"/>
      <c r="C11" s="100" t="s">
        <v>97</v>
      </c>
      <c r="D11" s="84">
        <v>400000</v>
      </c>
      <c r="E11" s="6"/>
      <c r="F11" s="182"/>
      <c r="G11" s="199"/>
      <c r="H11" s="258"/>
    </row>
    <row r="12" spans="1:8" ht="14.25" customHeight="1" thickBot="1">
      <c r="A12" s="253" t="s">
        <v>18</v>
      </c>
      <c r="B12" s="189"/>
      <c r="C12" s="172" t="s">
        <v>21</v>
      </c>
      <c r="D12" s="173"/>
      <c r="E12" s="173"/>
      <c r="F12" s="174"/>
      <c r="G12" s="11" t="s">
        <v>42</v>
      </c>
      <c r="H12" s="111">
        <v>5320000</v>
      </c>
    </row>
    <row r="13" spans="1:8" ht="19.5" customHeight="1">
      <c r="A13" s="112" t="s">
        <v>8</v>
      </c>
      <c r="B13" s="113"/>
      <c r="C13" s="1" t="s">
        <v>124</v>
      </c>
      <c r="D13" s="80">
        <v>3200000</v>
      </c>
      <c r="E13" s="2">
        <f>SUM(D13*1.2)</f>
        <v>3840000</v>
      </c>
      <c r="F13" s="114" t="s">
        <v>33</v>
      </c>
      <c r="G13" s="79" t="s">
        <v>37</v>
      </c>
      <c r="H13" s="115">
        <v>98390000</v>
      </c>
    </row>
    <row r="14" spans="1:8" ht="16.5" customHeight="1" thickBot="1">
      <c r="A14" s="253" t="s">
        <v>18</v>
      </c>
      <c r="B14" s="189"/>
      <c r="C14" s="172" t="s">
        <v>21</v>
      </c>
      <c r="D14" s="173"/>
      <c r="E14" s="173"/>
      <c r="F14" s="174"/>
      <c r="G14" s="11" t="s">
        <v>42</v>
      </c>
      <c r="H14" s="111">
        <v>5319000</v>
      </c>
    </row>
    <row r="15" spans="1:8" ht="17.25" customHeight="1">
      <c r="A15" s="112" t="s">
        <v>126</v>
      </c>
      <c r="B15" s="113"/>
      <c r="C15" s="1" t="s">
        <v>125</v>
      </c>
      <c r="D15" s="121">
        <v>75000000</v>
      </c>
      <c r="E15" s="2">
        <f>SUM(D15*1.2)</f>
        <v>90000000</v>
      </c>
      <c r="F15" s="114" t="s">
        <v>33</v>
      </c>
      <c r="G15" s="79" t="s">
        <v>37</v>
      </c>
      <c r="H15" s="115">
        <v>98390000</v>
      </c>
    </row>
    <row r="16" spans="1:8" ht="16.5" customHeight="1" thickBot="1">
      <c r="A16" s="253" t="s">
        <v>18</v>
      </c>
      <c r="B16" s="189"/>
      <c r="C16" s="172" t="s">
        <v>21</v>
      </c>
      <c r="D16" s="173"/>
      <c r="E16" s="173"/>
      <c r="F16" s="174"/>
      <c r="G16" s="11" t="s">
        <v>42</v>
      </c>
      <c r="H16" s="111" t="s">
        <v>138</v>
      </c>
    </row>
    <row r="17" spans="1:8" ht="15" customHeight="1">
      <c r="A17" s="254" t="s">
        <v>127</v>
      </c>
      <c r="B17" s="152" t="s">
        <v>27</v>
      </c>
      <c r="C17" s="153" t="s">
        <v>77</v>
      </c>
      <c r="D17" s="154">
        <v>2916666.67</v>
      </c>
      <c r="E17" s="23">
        <f>SUM(D17*1.2)</f>
        <v>3500000.0039999997</v>
      </c>
      <c r="F17" s="155"/>
      <c r="G17" s="55"/>
      <c r="H17" s="156"/>
    </row>
    <row r="18" spans="1:8" ht="15" customHeight="1">
      <c r="A18" s="255"/>
      <c r="B18" s="157"/>
      <c r="C18" s="158"/>
      <c r="D18" s="159"/>
      <c r="F18" s="160" t="s">
        <v>33</v>
      </c>
      <c r="G18" s="161" t="s">
        <v>34</v>
      </c>
      <c r="H18" s="162" t="s">
        <v>139</v>
      </c>
    </row>
    <row r="19" spans="1:8" ht="15.75" thickBot="1">
      <c r="A19" s="251" t="s">
        <v>18</v>
      </c>
      <c r="B19" s="252"/>
      <c r="C19" s="259" t="s">
        <v>21</v>
      </c>
      <c r="D19" s="260"/>
      <c r="E19" s="260"/>
      <c r="F19" s="261"/>
      <c r="G19" s="57" t="s">
        <v>60</v>
      </c>
      <c r="H19" s="163" t="s">
        <v>71</v>
      </c>
    </row>
    <row r="20" spans="1:8" ht="25.5">
      <c r="A20" s="151" t="s">
        <v>128</v>
      </c>
      <c r="B20" s="1" t="s">
        <v>27</v>
      </c>
      <c r="C20" s="1" t="s">
        <v>29</v>
      </c>
      <c r="D20" s="80">
        <v>1250000</v>
      </c>
      <c r="E20" s="2">
        <f>SUM(D20*1.2)</f>
        <v>1500000</v>
      </c>
      <c r="F20" s="118" t="s">
        <v>33</v>
      </c>
      <c r="G20" s="79" t="s">
        <v>36</v>
      </c>
      <c r="H20" s="115">
        <v>90620000</v>
      </c>
    </row>
    <row r="21" spans="1:8" ht="15.75" thickBot="1">
      <c r="A21" s="237" t="s">
        <v>18</v>
      </c>
      <c r="B21" s="238"/>
      <c r="C21" s="241" t="s">
        <v>28</v>
      </c>
      <c r="D21" s="242"/>
      <c r="E21" s="242"/>
      <c r="F21" s="243"/>
      <c r="G21" s="119" t="s">
        <v>42</v>
      </c>
      <c r="H21" s="120">
        <v>53995400</v>
      </c>
    </row>
    <row r="22" spans="1:8" ht="25.5">
      <c r="A22" s="151" t="s">
        <v>129</v>
      </c>
      <c r="B22" s="1" t="s">
        <v>27</v>
      </c>
      <c r="C22" s="1" t="s">
        <v>30</v>
      </c>
      <c r="D22" s="121">
        <v>12000000</v>
      </c>
      <c r="E22" s="2">
        <v>14400000</v>
      </c>
      <c r="F22" s="118" t="s">
        <v>33</v>
      </c>
      <c r="G22" s="122" t="s">
        <v>37</v>
      </c>
      <c r="H22" s="115" t="s">
        <v>90</v>
      </c>
    </row>
    <row r="23" spans="1:8" ht="15.75" thickBot="1">
      <c r="A23" s="237" t="s">
        <v>18</v>
      </c>
      <c r="B23" s="238"/>
      <c r="C23" s="241" t="s">
        <v>28</v>
      </c>
      <c r="D23" s="242"/>
      <c r="E23" s="242"/>
      <c r="F23" s="243"/>
      <c r="G23" s="119" t="s">
        <v>42</v>
      </c>
      <c r="H23" s="120">
        <v>53215000</v>
      </c>
    </row>
    <row r="24" spans="1:8" ht="26.25" thickBot="1">
      <c r="A24" s="151" t="s">
        <v>130</v>
      </c>
      <c r="B24" s="1" t="s">
        <v>27</v>
      </c>
      <c r="C24" s="1" t="s">
        <v>82</v>
      </c>
      <c r="D24" s="80">
        <v>1000000</v>
      </c>
      <c r="E24" s="2">
        <v>1200000</v>
      </c>
      <c r="F24" s="118" t="s">
        <v>33</v>
      </c>
      <c r="G24" s="79" t="s">
        <v>36</v>
      </c>
      <c r="H24" s="115" t="s">
        <v>90</v>
      </c>
    </row>
    <row r="25" spans="1:8" ht="25.5">
      <c r="A25" s="151" t="s">
        <v>131</v>
      </c>
      <c r="B25" s="1" t="s">
        <v>27</v>
      </c>
      <c r="C25" s="1" t="s">
        <v>31</v>
      </c>
      <c r="D25" s="80">
        <v>6666666</v>
      </c>
      <c r="E25" s="2">
        <v>8000000</v>
      </c>
      <c r="F25" s="118" t="s">
        <v>33</v>
      </c>
      <c r="G25" s="79" t="s">
        <v>36</v>
      </c>
      <c r="H25" s="124">
        <v>90513300</v>
      </c>
    </row>
    <row r="26" spans="1:8" ht="15.75" thickBot="1">
      <c r="A26" s="239" t="s">
        <v>18</v>
      </c>
      <c r="B26" s="240"/>
      <c r="C26" s="241" t="s">
        <v>28</v>
      </c>
      <c r="D26" s="242"/>
      <c r="E26" s="242"/>
      <c r="F26" s="243"/>
      <c r="G26" s="119" t="s">
        <v>42</v>
      </c>
      <c r="H26" s="123">
        <v>53994000</v>
      </c>
    </row>
    <row r="27" spans="1:8" ht="25.5">
      <c r="A27" s="151" t="s">
        <v>132</v>
      </c>
      <c r="B27" s="1" t="s">
        <v>27</v>
      </c>
      <c r="C27" s="1" t="s">
        <v>78</v>
      </c>
      <c r="D27" s="80">
        <v>3000000</v>
      </c>
      <c r="E27" s="2">
        <v>3600000</v>
      </c>
      <c r="F27" s="118" t="s">
        <v>33</v>
      </c>
      <c r="G27" s="122" t="s">
        <v>38</v>
      </c>
      <c r="H27" s="124" t="s">
        <v>122</v>
      </c>
    </row>
    <row r="28" spans="1:8" ht="15.75" thickBot="1">
      <c r="A28" s="244" t="s">
        <v>18</v>
      </c>
      <c r="B28" s="245"/>
      <c r="C28" s="241" t="s">
        <v>28</v>
      </c>
      <c r="D28" s="242"/>
      <c r="E28" s="242"/>
      <c r="F28" s="243"/>
      <c r="G28" s="11" t="s">
        <v>42</v>
      </c>
      <c r="H28" s="125" t="s">
        <v>64</v>
      </c>
    </row>
    <row r="29" spans="1:8">
      <c r="A29" s="178" t="s">
        <v>133</v>
      </c>
      <c r="B29" s="104" t="s">
        <v>27</v>
      </c>
      <c r="C29" s="104" t="s">
        <v>70</v>
      </c>
      <c r="D29" s="105">
        <f>SUM(D30:D31)</f>
        <v>3500000</v>
      </c>
      <c r="E29" s="81">
        <f>SUM(D29*1.2)</f>
        <v>4200000</v>
      </c>
      <c r="F29" s="107"/>
      <c r="G29" s="127"/>
      <c r="H29" s="128"/>
    </row>
    <row r="30" spans="1:8">
      <c r="A30" s="179"/>
      <c r="B30" s="116"/>
      <c r="C30" s="100" t="s">
        <v>76</v>
      </c>
      <c r="D30" s="129">
        <v>1750000</v>
      </c>
      <c r="E30" s="6"/>
      <c r="F30" s="196" t="s">
        <v>33</v>
      </c>
      <c r="G30" s="236" t="s">
        <v>37</v>
      </c>
      <c r="H30" s="130">
        <v>5321600</v>
      </c>
    </row>
    <row r="31" spans="1:8">
      <c r="A31" s="179"/>
      <c r="B31" s="131"/>
      <c r="C31" s="126" t="s">
        <v>68</v>
      </c>
      <c r="D31" s="117">
        <v>1750000</v>
      </c>
      <c r="E31" s="6"/>
      <c r="F31" s="196"/>
      <c r="G31" s="236"/>
      <c r="H31" s="132" t="s">
        <v>67</v>
      </c>
    </row>
    <row r="32" spans="1:8" ht="15.75" thickBot="1">
      <c r="A32" s="244" t="s">
        <v>18</v>
      </c>
      <c r="B32" s="262"/>
      <c r="C32" s="241" t="s">
        <v>28</v>
      </c>
      <c r="D32" s="242"/>
      <c r="E32" s="242"/>
      <c r="F32" s="243"/>
      <c r="G32" s="133" t="s">
        <v>60</v>
      </c>
      <c r="H32" s="134" t="s">
        <v>72</v>
      </c>
    </row>
    <row r="33" spans="1:8" ht="25.5">
      <c r="A33" s="151" t="s">
        <v>134</v>
      </c>
      <c r="B33" s="1" t="s">
        <v>27</v>
      </c>
      <c r="C33" s="1" t="s">
        <v>46</v>
      </c>
      <c r="D33" s="80">
        <v>2366666.66</v>
      </c>
      <c r="E33" s="2">
        <v>2840000</v>
      </c>
      <c r="F33" s="118" t="s">
        <v>33</v>
      </c>
      <c r="G33" s="135" t="s">
        <v>38</v>
      </c>
      <c r="H33" s="136" t="s">
        <v>123</v>
      </c>
    </row>
    <row r="34" spans="1:8" ht="15.75" thickBot="1">
      <c r="A34" s="244" t="s">
        <v>18</v>
      </c>
      <c r="B34" s="245"/>
      <c r="C34" s="241" t="s">
        <v>28</v>
      </c>
      <c r="D34" s="242"/>
      <c r="E34" s="242"/>
      <c r="F34" s="243"/>
      <c r="G34" s="133" t="s">
        <v>42</v>
      </c>
      <c r="H34" s="137" t="s">
        <v>65</v>
      </c>
    </row>
    <row r="35" spans="1:8" ht="25.5">
      <c r="A35" s="151" t="s">
        <v>135</v>
      </c>
      <c r="B35" s="1" t="s">
        <v>27</v>
      </c>
      <c r="C35" s="1" t="s">
        <v>84</v>
      </c>
      <c r="D35" s="80">
        <v>2000000</v>
      </c>
      <c r="E35" s="2">
        <v>2400000</v>
      </c>
      <c r="F35" s="118" t="s">
        <v>33</v>
      </c>
      <c r="G35" s="79" t="s">
        <v>37</v>
      </c>
      <c r="H35" s="124" t="s">
        <v>89</v>
      </c>
    </row>
    <row r="36" spans="1:8" ht="15.75" thickBot="1">
      <c r="A36" s="237" t="s">
        <v>18</v>
      </c>
      <c r="B36" s="238"/>
      <c r="C36" s="263" t="s">
        <v>21</v>
      </c>
      <c r="D36" s="264"/>
      <c r="E36" s="264"/>
      <c r="F36" s="265"/>
      <c r="G36" s="119" t="s">
        <v>42</v>
      </c>
      <c r="H36" s="123" t="s">
        <v>83</v>
      </c>
    </row>
    <row r="37" spans="1:8" ht="25.5">
      <c r="A37" s="151" t="s">
        <v>136</v>
      </c>
      <c r="B37" s="1" t="s">
        <v>27</v>
      </c>
      <c r="C37" s="1" t="s">
        <v>104</v>
      </c>
      <c r="D37" s="121">
        <v>900000</v>
      </c>
      <c r="E37" s="2">
        <f>SUM(D37*1.2)</f>
        <v>1080000</v>
      </c>
      <c r="F37" s="118" t="s">
        <v>33</v>
      </c>
      <c r="G37" s="122" t="s">
        <v>37</v>
      </c>
      <c r="H37" s="115" t="s">
        <v>122</v>
      </c>
    </row>
    <row r="38" spans="1:8" ht="15.75" thickBot="1">
      <c r="A38" s="237" t="s">
        <v>18</v>
      </c>
      <c r="B38" s="238"/>
      <c r="C38" s="263" t="s">
        <v>21</v>
      </c>
      <c r="D38" s="264"/>
      <c r="E38" s="264"/>
      <c r="F38" s="265"/>
      <c r="G38" s="119" t="s">
        <v>42</v>
      </c>
      <c r="H38" s="120" t="s">
        <v>114</v>
      </c>
    </row>
    <row r="39" spans="1:8" ht="25.5">
      <c r="A39" s="164" t="s">
        <v>137</v>
      </c>
      <c r="B39" s="22" t="s">
        <v>27</v>
      </c>
      <c r="C39" s="22" t="s">
        <v>116</v>
      </c>
      <c r="D39" s="165">
        <v>2000000</v>
      </c>
      <c r="E39" s="23">
        <f>SUM(D39*1.2)</f>
        <v>2400000</v>
      </c>
      <c r="F39" s="166" t="s">
        <v>33</v>
      </c>
      <c r="G39" s="167" t="s">
        <v>37</v>
      </c>
      <c r="H39" s="156" t="s">
        <v>115</v>
      </c>
    </row>
    <row r="40" spans="1:8" ht="15.75" thickBot="1">
      <c r="A40" s="231" t="s">
        <v>18</v>
      </c>
      <c r="B40" s="232"/>
      <c r="C40" s="233" t="s">
        <v>28</v>
      </c>
      <c r="D40" s="234"/>
      <c r="E40" s="234"/>
      <c r="F40" s="235"/>
      <c r="G40" s="168" t="s">
        <v>42</v>
      </c>
      <c r="H40" s="169" t="s">
        <v>117</v>
      </c>
    </row>
    <row r="41" spans="1:8" ht="25.5">
      <c r="A41" s="164">
        <v>15</v>
      </c>
      <c r="B41" s="22" t="s">
        <v>27</v>
      </c>
      <c r="C41" s="22" t="s">
        <v>141</v>
      </c>
      <c r="D41" s="165">
        <v>2000000</v>
      </c>
      <c r="E41" s="23">
        <f>SUM(D41*1.2)</f>
        <v>2400000</v>
      </c>
      <c r="F41" s="166" t="s">
        <v>33</v>
      </c>
      <c r="G41" s="167" t="s">
        <v>37</v>
      </c>
      <c r="H41" s="156" t="s">
        <v>115</v>
      </c>
    </row>
    <row r="42" spans="1:8" ht="15.75" thickBot="1">
      <c r="A42" s="231" t="s">
        <v>18</v>
      </c>
      <c r="B42" s="232"/>
      <c r="C42" s="233" t="s">
        <v>28</v>
      </c>
      <c r="D42" s="234"/>
      <c r="E42" s="234"/>
      <c r="F42" s="235"/>
      <c r="G42" s="168" t="s">
        <v>42</v>
      </c>
      <c r="H42" s="169" t="s">
        <v>117</v>
      </c>
    </row>
  </sheetData>
  <mergeCells count="38">
    <mergeCell ref="C34:F34"/>
    <mergeCell ref="A40:B40"/>
    <mergeCell ref="C40:F40"/>
    <mergeCell ref="A38:B38"/>
    <mergeCell ref="C38:F38"/>
    <mergeCell ref="A36:B36"/>
    <mergeCell ref="C36:F36"/>
    <mergeCell ref="C1:H1"/>
    <mergeCell ref="A1:B1"/>
    <mergeCell ref="A19:B19"/>
    <mergeCell ref="A3:A11"/>
    <mergeCell ref="A12:B12"/>
    <mergeCell ref="F4:F11"/>
    <mergeCell ref="A17:A18"/>
    <mergeCell ref="H4:H11"/>
    <mergeCell ref="G4:G11"/>
    <mergeCell ref="C12:F12"/>
    <mergeCell ref="C14:F14"/>
    <mergeCell ref="A14:B14"/>
    <mergeCell ref="A16:B16"/>
    <mergeCell ref="C16:F16"/>
    <mergeCell ref="C19:F19"/>
    <mergeCell ref="A42:B42"/>
    <mergeCell ref="C42:F42"/>
    <mergeCell ref="G30:G31"/>
    <mergeCell ref="A21:B21"/>
    <mergeCell ref="A23:B23"/>
    <mergeCell ref="A26:B26"/>
    <mergeCell ref="C21:F21"/>
    <mergeCell ref="C23:F23"/>
    <mergeCell ref="C26:F26"/>
    <mergeCell ref="A28:B28"/>
    <mergeCell ref="C28:F28"/>
    <mergeCell ref="A29:A31"/>
    <mergeCell ref="F30:F31"/>
    <mergeCell ref="A32:B32"/>
    <mergeCell ref="A34:B34"/>
    <mergeCell ref="C32:F32"/>
  </mergeCells>
  <pageMargins left="0.7" right="0.7" top="0.75" bottom="0.75" header="0.3" footer="0.3"/>
  <pageSetup paperSize="9" orientation="landscape" r:id="rId1"/>
  <headerFooter>
    <oddFooter>&amp;C&amp;P/6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view="pageLayout" workbookViewId="0">
      <selection activeCell="K9" sqref="K9"/>
    </sheetView>
  </sheetViews>
  <sheetFormatPr defaultRowHeight="15"/>
  <cols>
    <col min="1" max="1" width="5.42578125" style="24" customWidth="1"/>
    <col min="2" max="2" width="15.42578125" style="24" customWidth="1"/>
    <col min="3" max="3" width="49.5703125" style="24" customWidth="1"/>
    <col min="4" max="4" width="12.5703125" style="24" customWidth="1"/>
    <col min="5" max="5" width="12.42578125" style="24" customWidth="1"/>
    <col min="6" max="6" width="10.85546875" style="24" customWidth="1"/>
    <col min="7" max="7" width="14.85546875" style="24" customWidth="1"/>
    <col min="8" max="8" width="9.28515625" style="24" customWidth="1"/>
    <col min="9" max="16384" width="9.140625" style="24"/>
  </cols>
  <sheetData>
    <row r="1" spans="1:9" ht="16.5" thickBot="1">
      <c r="A1" s="268" t="s">
        <v>75</v>
      </c>
      <c r="B1" s="269"/>
      <c r="C1" s="246">
        <f>SUM(D5)</f>
        <v>3000000</v>
      </c>
      <c r="D1" s="247"/>
      <c r="E1" s="247"/>
      <c r="F1" s="247"/>
      <c r="G1" s="247"/>
      <c r="H1" s="248"/>
    </row>
    <row r="2" spans="1:9" ht="43.5" thickBot="1">
      <c r="A2" s="92" t="s">
        <v>0</v>
      </c>
      <c r="B2" s="139" t="s">
        <v>1</v>
      </c>
      <c r="C2" s="140" t="s">
        <v>2</v>
      </c>
      <c r="D2" s="270" t="s">
        <v>19</v>
      </c>
      <c r="E2" s="271"/>
      <c r="F2" s="139" t="s">
        <v>17</v>
      </c>
      <c r="G2" s="93" t="s">
        <v>3</v>
      </c>
      <c r="H2" s="141" t="s">
        <v>4</v>
      </c>
    </row>
    <row r="3" spans="1:9" ht="30.75" hidden="1" customHeight="1" thickBot="1">
      <c r="A3" s="58">
        <v>8</v>
      </c>
      <c r="B3" s="22" t="s">
        <v>22</v>
      </c>
      <c r="C3" s="23" t="e">
        <f>SUM(#REF!+#REF!+D7+D11+D14+D33+D35+D37+D42+D47)</f>
        <v>#REF!</v>
      </c>
      <c r="D3" s="23"/>
      <c r="E3" s="23"/>
      <c r="F3" s="56"/>
      <c r="G3" s="55"/>
      <c r="H3" s="59"/>
      <c r="I3" s="25"/>
    </row>
    <row r="4" spans="1:9" ht="0.75" hidden="1" customHeight="1" thickBot="1">
      <c r="A4" s="272" t="s">
        <v>18</v>
      </c>
      <c r="B4" s="273"/>
      <c r="C4" s="60" t="s">
        <v>21</v>
      </c>
      <c r="D4" s="61"/>
      <c r="E4" s="61"/>
      <c r="F4" s="61"/>
      <c r="G4" s="57" t="s">
        <v>42</v>
      </c>
      <c r="H4" s="62">
        <v>53215300</v>
      </c>
      <c r="I4" s="25"/>
    </row>
    <row r="5" spans="1:9" ht="30">
      <c r="A5" s="67">
        <v>1</v>
      </c>
      <c r="B5" s="79" t="s">
        <v>22</v>
      </c>
      <c r="C5" s="1" t="s">
        <v>73</v>
      </c>
      <c r="D5" s="121">
        <v>3000000</v>
      </c>
      <c r="E5" s="2">
        <v>3600000</v>
      </c>
      <c r="F5" s="114" t="s">
        <v>33</v>
      </c>
      <c r="G5" s="79" t="s">
        <v>38</v>
      </c>
      <c r="H5" s="138">
        <v>4534000</v>
      </c>
      <c r="I5" s="25"/>
    </row>
    <row r="6" spans="1:9" ht="15.75" thickBot="1">
      <c r="A6" s="237" t="s">
        <v>18</v>
      </c>
      <c r="B6" s="238"/>
      <c r="C6" s="172" t="s">
        <v>21</v>
      </c>
      <c r="D6" s="173"/>
      <c r="E6" s="173"/>
      <c r="F6" s="174"/>
      <c r="G6" s="11" t="s">
        <v>42</v>
      </c>
      <c r="H6" s="142">
        <v>53997000</v>
      </c>
      <c r="I6" s="25"/>
    </row>
    <row r="7" spans="1:9">
      <c r="B7" s="25"/>
      <c r="C7" s="25"/>
      <c r="D7" s="25"/>
      <c r="E7" s="25"/>
      <c r="F7" s="25"/>
      <c r="G7" s="25"/>
      <c r="H7" s="25"/>
      <c r="I7" s="25"/>
    </row>
    <row r="8" spans="1:9">
      <c r="B8" s="25"/>
      <c r="C8" s="25"/>
      <c r="D8" s="25"/>
      <c r="E8" s="25"/>
      <c r="F8" s="25"/>
      <c r="G8" s="25"/>
      <c r="H8" s="25"/>
      <c r="I8" s="25"/>
    </row>
    <row r="9" spans="1:9">
      <c r="B9" s="25"/>
      <c r="C9" s="25"/>
      <c r="D9" s="25"/>
      <c r="E9" s="25"/>
      <c r="F9" s="25"/>
      <c r="G9" s="25"/>
      <c r="H9" s="25"/>
      <c r="I9" s="25"/>
    </row>
    <row r="10" spans="1:9">
      <c r="B10" s="25"/>
      <c r="C10" s="25"/>
      <c r="D10" s="25"/>
      <c r="E10" s="25"/>
      <c r="F10" s="266" t="s">
        <v>39</v>
      </c>
      <c r="G10" s="266"/>
      <c r="H10" s="266"/>
      <c r="I10" s="25"/>
    </row>
    <row r="11" spans="1:9">
      <c r="B11" s="25"/>
      <c r="C11" s="25"/>
      <c r="D11" s="25"/>
      <c r="E11" s="25"/>
      <c r="F11" s="267" t="s">
        <v>40</v>
      </c>
      <c r="G11" s="267"/>
      <c r="H11" s="267"/>
      <c r="I11" s="25"/>
    </row>
    <row r="12" spans="1:9">
      <c r="B12" s="25"/>
      <c r="C12" s="25"/>
      <c r="D12" s="25"/>
      <c r="E12" s="25"/>
      <c r="F12" s="25"/>
      <c r="G12" s="25"/>
      <c r="H12" s="25"/>
      <c r="I12" s="25"/>
    </row>
    <row r="13" spans="1:9">
      <c r="B13" s="25"/>
      <c r="C13" s="25"/>
      <c r="D13" s="25"/>
      <c r="E13" s="25"/>
      <c r="F13" s="25"/>
      <c r="G13" s="25"/>
      <c r="H13" s="25"/>
      <c r="I13" s="25"/>
    </row>
    <row r="14" spans="1:9" ht="12.75" customHeight="1">
      <c r="B14" s="25"/>
      <c r="C14" s="25"/>
      <c r="D14" s="25"/>
      <c r="E14" s="25"/>
      <c r="F14" s="25"/>
      <c r="G14" s="25"/>
      <c r="H14" s="25"/>
      <c r="I14" s="25"/>
    </row>
    <row r="15" spans="1:9" ht="29.25" customHeight="1">
      <c r="B15" s="25"/>
      <c r="C15" s="73"/>
      <c r="D15" s="150"/>
      <c r="E15" s="25"/>
      <c r="F15" s="25"/>
      <c r="G15" s="25"/>
      <c r="H15" s="25"/>
      <c r="I15" s="25"/>
    </row>
    <row r="16" spans="1:9">
      <c r="B16" s="25"/>
      <c r="C16" s="147"/>
      <c r="D16" s="25"/>
      <c r="E16" s="25"/>
      <c r="F16" s="25"/>
      <c r="G16" s="25"/>
      <c r="H16" s="25"/>
      <c r="I16" s="25"/>
    </row>
    <row r="17" spans="2:9">
      <c r="B17" s="25"/>
      <c r="C17" s="25"/>
      <c r="D17" s="25"/>
      <c r="E17" s="25"/>
      <c r="F17" s="25"/>
      <c r="G17" s="25"/>
      <c r="H17" s="73"/>
      <c r="I17" s="25"/>
    </row>
    <row r="18" spans="2:9">
      <c r="B18" s="25"/>
      <c r="C18" s="25"/>
      <c r="D18" s="25"/>
      <c r="E18" s="25"/>
      <c r="F18" s="25"/>
      <c r="G18" s="25"/>
      <c r="H18" s="73"/>
      <c r="I18" s="25"/>
    </row>
    <row r="19" spans="2:9">
      <c r="B19" s="25"/>
      <c r="C19" s="25"/>
      <c r="D19" s="25"/>
      <c r="E19" s="25"/>
      <c r="F19" s="25"/>
      <c r="G19" s="25"/>
      <c r="H19" s="73"/>
      <c r="I19" s="25"/>
    </row>
    <row r="20" spans="2:9">
      <c r="B20" s="25"/>
      <c r="C20" s="25"/>
      <c r="D20" s="25"/>
      <c r="E20" s="25"/>
      <c r="F20" s="25"/>
      <c r="G20" s="25"/>
      <c r="H20" s="73"/>
      <c r="I20" s="25"/>
    </row>
    <row r="21" spans="2:9">
      <c r="B21" s="25"/>
      <c r="C21" s="25"/>
      <c r="D21" s="25"/>
      <c r="E21" s="25"/>
      <c r="F21" s="25"/>
      <c r="G21" s="25"/>
      <c r="H21" s="73"/>
      <c r="I21" s="25"/>
    </row>
    <row r="22" spans="2:9">
      <c r="B22" s="25"/>
      <c r="C22" s="25"/>
      <c r="D22" s="25"/>
      <c r="E22" s="25"/>
      <c r="F22" s="25"/>
      <c r="G22" s="25"/>
      <c r="H22" s="73"/>
      <c r="I22" s="25"/>
    </row>
    <row r="23" spans="2:9">
      <c r="B23" s="25"/>
      <c r="C23" s="25"/>
      <c r="D23" s="25"/>
      <c r="E23" s="25"/>
      <c r="F23" s="25"/>
      <c r="G23" s="25"/>
      <c r="H23" s="73"/>
      <c r="I23" s="25"/>
    </row>
    <row r="24" spans="2:9">
      <c r="B24" s="25"/>
      <c r="C24" s="25"/>
      <c r="D24" s="25"/>
      <c r="E24" s="25"/>
      <c r="F24" s="25"/>
      <c r="G24" s="25"/>
      <c r="H24" s="73"/>
      <c r="I24" s="25"/>
    </row>
    <row r="25" spans="2:9">
      <c r="B25" s="25"/>
      <c r="C25" s="25"/>
      <c r="D25" s="25"/>
      <c r="E25" s="25"/>
      <c r="F25" s="25"/>
      <c r="G25" s="25"/>
      <c r="H25" s="73"/>
      <c r="I25" s="25"/>
    </row>
    <row r="26" spans="2:9">
      <c r="B26" s="25"/>
      <c r="H26" s="74"/>
      <c r="I26" s="25"/>
    </row>
    <row r="27" spans="2:9">
      <c r="H27" s="74"/>
      <c r="I27" s="25"/>
    </row>
    <row r="28" spans="2:9">
      <c r="H28" s="75"/>
    </row>
    <row r="29" spans="2:9">
      <c r="H29" s="75"/>
    </row>
    <row r="30" spans="2:9">
      <c r="H30" s="75"/>
    </row>
    <row r="31" spans="2:9">
      <c r="H31" s="75"/>
    </row>
    <row r="32" spans="2:9">
      <c r="H32" s="74"/>
    </row>
    <row r="33" spans="8:8" ht="9" customHeight="1">
      <c r="H33" s="74"/>
    </row>
    <row r="34" spans="8:8">
      <c r="H34" s="74"/>
    </row>
    <row r="35" spans="8:8">
      <c r="H35" s="74"/>
    </row>
    <row r="40" spans="8:8">
      <c r="H40" s="76"/>
    </row>
  </sheetData>
  <mergeCells count="8">
    <mergeCell ref="F10:H10"/>
    <mergeCell ref="F11:H11"/>
    <mergeCell ref="C6:F6"/>
    <mergeCell ref="A1:B1"/>
    <mergeCell ref="C1:H1"/>
    <mergeCell ref="D2:E2"/>
    <mergeCell ref="A4:B4"/>
    <mergeCell ref="A6:B6"/>
  </mergeCells>
  <pageMargins left="0.7" right="0.7" top="0.75" bottom="0.75" header="0.3" footer="0.3"/>
  <pageSetup paperSize="9" orientation="landscape" r:id="rId1"/>
  <headerFooter>
    <oddFooter>&amp;C&amp;P/6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DOBRA</vt:lpstr>
      <vt:lpstr>USLUGE</vt:lpstr>
      <vt:lpstr>RADOVI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</dc:creator>
  <cp:lastModifiedBy>Win 10 pro</cp:lastModifiedBy>
  <cp:lastPrinted>2026-04-21T10:13:07Z</cp:lastPrinted>
  <dcterms:created xsi:type="dcterms:W3CDTF">2020-09-11T07:48:05Z</dcterms:created>
  <dcterms:modified xsi:type="dcterms:W3CDTF">2026-06-09T10:40:16Z</dcterms:modified>
</cp:coreProperties>
</file>